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20" tabRatio="733" activeTab="1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  <sheet name="表十二" sheetId="12" r:id="rId12"/>
  </sheets>
  <definedNames/>
  <calcPr fullCalcOnLoad="1"/>
</workbook>
</file>

<file path=xl/sharedStrings.xml><?xml version="1.0" encoding="utf-8"?>
<sst xmlns="http://schemas.openxmlformats.org/spreadsheetml/2006/main" count="759" uniqueCount="622">
  <si>
    <t>预算科目</t>
  </si>
  <si>
    <t>决算数</t>
  </si>
  <si>
    <t>项    目</t>
  </si>
  <si>
    <t>单位：万元</t>
  </si>
  <si>
    <t>收入合计</t>
  </si>
  <si>
    <t>支出合计</t>
  </si>
  <si>
    <t>预算数</t>
  </si>
  <si>
    <t>一般公共预算收入</t>
  </si>
  <si>
    <t>预算数</t>
  </si>
  <si>
    <t>调整预算数</t>
  </si>
  <si>
    <t>决算数</t>
  </si>
  <si>
    <t>备注</t>
  </si>
  <si>
    <t>项目</t>
  </si>
  <si>
    <t>比上年＋、-%</t>
  </si>
  <si>
    <t>二、非税收入</t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</si>
  <si>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营业税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</si>
  <si>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企业所得税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</si>
  <si>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个人所得税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</si>
  <si>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资源税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</si>
  <si>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城市维护建设税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</si>
  <si>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房产税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</si>
  <si>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印花税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</si>
  <si>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城镇土地使用税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</si>
  <si>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土地增值税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</si>
  <si>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车船税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</si>
  <si>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耕地占用税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</si>
  <si>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契税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</si>
  <si>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烟叶税</t>
    </r>
  </si>
  <si>
    <t xml:space="preserve">    其中：专项收入</t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</si>
  <si>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行政事业性收费收入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</si>
  <si>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罚没收入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</si>
  <si>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国有资源(资产)有偿使用收入</t>
    </r>
  </si>
  <si>
    <r>
      <t xml:space="preserve">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其他收入</t>
    </r>
  </si>
  <si>
    <t>完成调整预算%</t>
  </si>
  <si>
    <t>一、税收收入</t>
  </si>
  <si>
    <r>
      <t xml:space="preserve">    其中：</t>
    </r>
    <r>
      <rPr>
        <sz val="12"/>
        <rFont val="宋体"/>
        <family val="0"/>
      </rPr>
      <t>增值税</t>
    </r>
  </si>
  <si>
    <t xml:space="preserve"> 一般公共预算收入</t>
  </si>
  <si>
    <t>一般公共预算支出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</si>
  <si>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</si>
  <si>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</si>
  <si>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</si>
  <si>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</si>
  <si>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</si>
  <si>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</si>
  <si>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</si>
  <si>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</si>
  <si>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</si>
  <si>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</si>
  <si>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</si>
  <si>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工商行政管理事务</t>
  </si>
  <si>
    <t xml:space="preserve">  质量技术监督与检验检疫事务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</si>
  <si>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</si>
  <si>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</si>
  <si>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</si>
  <si>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</si>
  <si>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</si>
  <si>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</si>
  <si>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</si>
  <si>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</t>
  </si>
  <si>
    <t xml:space="preserve">  其他一般公共服务支出</t>
  </si>
  <si>
    <t>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</si>
  <si>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</si>
  <si>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</si>
  <si>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</si>
  <si>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</si>
  <si>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</si>
  <si>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>教育支出</t>
  </si>
  <si>
    <t xml:space="preserve">  教育管理事务</t>
  </si>
  <si>
    <t xml:space="preserve">  普通教育</t>
  </si>
  <si>
    <t xml:space="preserve">  进修及培训</t>
  </si>
  <si>
    <t xml:space="preserve">  其他教育支出</t>
  </si>
  <si>
    <t>科学技术支出</t>
  </si>
  <si>
    <t xml:space="preserve">  科学技术管理事务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</si>
  <si>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</si>
  <si>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</si>
  <si>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</si>
  <si>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</si>
  <si>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</si>
  <si>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</si>
  <si>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</si>
  <si>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</si>
  <si>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</si>
  <si>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</si>
  <si>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</si>
  <si>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</si>
  <si>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</si>
  <si>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</si>
  <si>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</si>
  <si>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</si>
  <si>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</si>
  <si>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</si>
  <si>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</si>
  <si>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</si>
  <si>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</si>
  <si>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</si>
  <si>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</si>
  <si>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</si>
  <si>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</si>
  <si>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</si>
  <si>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</si>
  <si>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</si>
  <si>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</si>
  <si>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</si>
  <si>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</si>
  <si>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</si>
  <si>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</si>
  <si>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</si>
  <si>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</si>
  <si>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</si>
  <si>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</si>
  <si>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</si>
  <si>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能源节约利用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</si>
  <si>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</si>
  <si>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</si>
  <si>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</si>
  <si>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</si>
  <si>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</si>
  <si>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</si>
  <si>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</si>
  <si>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</si>
  <si>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</si>
  <si>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</si>
  <si>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</si>
  <si>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</si>
  <si>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</si>
  <si>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</si>
  <si>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</si>
  <si>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</si>
  <si>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其他农林水支出</t>
  </si>
  <si>
    <t>交通运输支出</t>
  </si>
  <si>
    <t xml:space="preserve">  公路水路运输</t>
  </si>
  <si>
    <t xml:space="preserve">  成品油价格改革对交通运输的补贴</t>
  </si>
  <si>
    <t>资源勘探信息等支出</t>
  </si>
  <si>
    <t xml:space="preserve">  安全生产监管</t>
  </si>
  <si>
    <t xml:space="preserve">  支持中小企业发展和管理支出</t>
  </si>
  <si>
    <t>商业服务业等支出</t>
  </si>
  <si>
    <t xml:space="preserve">  商业流通事务</t>
  </si>
  <si>
    <t xml:space="preserve">  旅游业管理与服务支出</t>
  </si>
  <si>
    <t xml:space="preserve">  其他商业服务业等支出</t>
  </si>
  <si>
    <t>金融支出</t>
  </si>
  <si>
    <t xml:space="preserve">  金融发展支出</t>
  </si>
  <si>
    <t xml:space="preserve">  其他金融支出</t>
  </si>
  <si>
    <t>国土海洋气象等支出</t>
  </si>
  <si>
    <t xml:space="preserve">  国土资源事务</t>
  </si>
  <si>
    <t xml:space="preserve">  气象事务</t>
  </si>
  <si>
    <t>住房保障支出</t>
  </si>
  <si>
    <t xml:space="preserve">  保障性安居工程支出</t>
  </si>
  <si>
    <t>粮油物资储备支出</t>
  </si>
  <si>
    <t xml:space="preserve">  粮油事务</t>
  </si>
  <si>
    <t xml:space="preserve">  粮油储备</t>
  </si>
  <si>
    <t>其他支出(类)</t>
  </si>
  <si>
    <t xml:space="preserve">  其他支出(款)</t>
  </si>
  <si>
    <t>债务付息支出</t>
  </si>
  <si>
    <t xml:space="preserve">  地方政府一般债务付息支出</t>
  </si>
  <si>
    <t>项目</t>
  </si>
  <si>
    <t>单位：万元</t>
  </si>
  <si>
    <t>一般公共预算支出</t>
  </si>
  <si>
    <t>一般公共服务支出</t>
  </si>
  <si>
    <t>上级补助收入</t>
  </si>
  <si>
    <t>上解上级支出</t>
  </si>
  <si>
    <t>上年结余</t>
  </si>
  <si>
    <t xml:space="preserve">调入资金   </t>
  </si>
  <si>
    <t>债务还本支出</t>
  </si>
  <si>
    <t>债务转贷收入</t>
  </si>
  <si>
    <t>年终结余</t>
  </si>
  <si>
    <t>收  入  总  计</t>
  </si>
  <si>
    <t>支  出  总  计</t>
  </si>
  <si>
    <t>政府性基金收入</t>
  </si>
  <si>
    <t>政府性基金支出</t>
  </si>
  <si>
    <t>政府性基金上级补助收入</t>
  </si>
  <si>
    <t>政府性基金上解上级支出</t>
  </si>
  <si>
    <t>政府性基金上年结余</t>
  </si>
  <si>
    <t>政府性基金调出资金</t>
  </si>
  <si>
    <t>政府性基金年终结余</t>
  </si>
  <si>
    <t>收　　入　　总　　计　</t>
  </si>
  <si>
    <t>支　　出　　总　　计　</t>
  </si>
  <si>
    <t>单位：万元</t>
  </si>
  <si>
    <t>决 算 数</t>
  </si>
  <si>
    <t xml:space="preserve">  返还性收入</t>
  </si>
  <si>
    <t xml:space="preserve">  专项转移支付收入</t>
  </si>
  <si>
    <t>待偿债置换一般债券结余</t>
  </si>
  <si>
    <t>单位:万元</t>
  </si>
  <si>
    <t>项目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</si>
  <si>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</si>
  <si>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</si>
  <si>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</si>
  <si>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</si>
  <si>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</si>
  <si>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</si>
  <si>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</si>
  <si>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</si>
  <si>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</si>
  <si>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</si>
  <si>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</si>
  <si>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</si>
  <si>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</si>
  <si>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</si>
  <si>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</si>
  <si>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单位：万元</t>
  </si>
  <si>
    <t>调整预算数</t>
  </si>
  <si>
    <t>完成调整预算%</t>
  </si>
  <si>
    <t>比上年＋、-%</t>
  </si>
  <si>
    <t>单位：万元</t>
  </si>
  <si>
    <t>科目编码</t>
  </si>
  <si>
    <t>调整预算数</t>
  </si>
  <si>
    <t>国有资本经营收入</t>
  </si>
  <si>
    <t>国有资本经营支出</t>
  </si>
  <si>
    <t>非税收入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</si>
  <si>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</si>
  <si>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</si>
  <si>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</si>
  <si>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</si>
  <si>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</si>
  <si>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</si>
  <si>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</si>
  <si>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</si>
  <si>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</si>
  <si>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</si>
  <si>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</si>
  <si>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</si>
  <si>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</si>
  <si>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</si>
  <si>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</si>
  <si>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</si>
  <si>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</si>
  <si>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</si>
  <si>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</si>
  <si>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</si>
  <si>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</si>
  <si>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</si>
  <si>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</si>
  <si>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</si>
  <si>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</si>
  <si>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</si>
  <si>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</si>
  <si>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</si>
  <si>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</si>
  <si>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</si>
  <si>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</si>
  <si>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</si>
  <si>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</si>
  <si>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</si>
  <si>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</si>
  <si>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</si>
  <si>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</si>
  <si>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</si>
  <si>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</si>
  <si>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</si>
  <si>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</si>
  <si>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</si>
  <si>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</si>
  <si>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</si>
  <si>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</si>
  <si>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</si>
  <si>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</si>
  <si>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</si>
  <si>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</si>
  <si>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</si>
  <si>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</si>
  <si>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</si>
  <si>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合计</t>
  </si>
  <si>
    <t>企业职工基本养老保险基金</t>
  </si>
  <si>
    <t>城乡居民基本养老保险基金</t>
  </si>
  <si>
    <t>机关事业单位基本养老保险基金</t>
  </si>
  <si>
    <t>居民基本医疗保险基金</t>
  </si>
  <si>
    <t>工伤保险基金</t>
  </si>
  <si>
    <t>失业保险基金</t>
  </si>
  <si>
    <t>一、收入</t>
  </si>
  <si>
    <t>二、支出</t>
  </si>
  <si>
    <t>三、本年收支结余</t>
  </si>
  <si>
    <t>四、年末滚存结余</t>
  </si>
  <si>
    <t>2017年度镇坪县一般公共预算收入决算表</t>
  </si>
  <si>
    <t>2016年决算数</t>
  </si>
  <si>
    <t>2017年</t>
  </si>
  <si>
    <t>2017年度镇坪县一般公共预算支出决算表</t>
  </si>
  <si>
    <t xml:space="preserve">  其他公共安全</t>
  </si>
  <si>
    <t xml:space="preserve">  科学技术普及</t>
  </si>
  <si>
    <t xml:space="preserve">  财政对基本养老保险基金的补助</t>
  </si>
  <si>
    <t xml:space="preserve">  财政对其他社会保险基金的补助</t>
  </si>
  <si>
    <t xml:space="preserve">  中医药</t>
  </si>
  <si>
    <t xml:space="preserve">  财政对基本医疗保险基金的补助</t>
  </si>
  <si>
    <t xml:space="preserve">  医疗救助</t>
  </si>
  <si>
    <t xml:space="preserve">  优抚对象医疗</t>
  </si>
  <si>
    <t xml:space="preserve">  其他资源勘探信息等支出</t>
  </si>
  <si>
    <t>预备费</t>
  </si>
  <si>
    <t>债务发行费用支出</t>
  </si>
  <si>
    <t>地方政府一般债务发行费用支出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</si>
  <si>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职业教育</t>
    </r>
  </si>
  <si>
    <t xml:space="preserve">  教育费附加安排的支出</t>
  </si>
  <si>
    <r>
      <t xml:space="preserve"> </t>
    </r>
    <r>
      <rPr>
        <sz val="12"/>
        <rFont val="宋体"/>
        <family val="0"/>
      </rPr>
      <t xml:space="preserve"> 环境监测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</si>
  <si>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民用航空运输</t>
    </r>
  </si>
  <si>
    <t xml:space="preserve">  一般性转移支付收入</t>
  </si>
  <si>
    <r>
      <t>201</t>
    </r>
    <r>
      <rPr>
        <b/>
        <sz val="24"/>
        <rFont val="宋体"/>
        <family val="0"/>
      </rPr>
      <t>7</t>
    </r>
    <r>
      <rPr>
        <b/>
        <sz val="24"/>
        <rFont val="宋体"/>
        <family val="0"/>
      </rPr>
      <t>年度镇坪县一般公共预算税收返还和转移支付决算表</t>
    </r>
  </si>
  <si>
    <r>
      <t>2017</t>
    </r>
    <r>
      <rPr>
        <b/>
        <sz val="24"/>
        <rFont val="宋体"/>
        <family val="0"/>
      </rPr>
      <t>年度镇坪县地方政府一般债务限额余额情况表</t>
    </r>
  </si>
  <si>
    <r>
      <t>201</t>
    </r>
    <r>
      <rPr>
        <b/>
        <sz val="24"/>
        <rFont val="宋体"/>
        <family val="0"/>
      </rPr>
      <t>7</t>
    </r>
    <r>
      <rPr>
        <b/>
        <sz val="24"/>
        <rFont val="宋体"/>
        <family val="0"/>
      </rPr>
      <t>年度镇坪县政府性基金收入决算表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</si>
  <si>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
决算数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</si>
  <si>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
</t>
    </r>
  </si>
  <si>
    <t xml:space="preserve">  新型墙体材料专项基金收入</t>
  </si>
  <si>
    <t xml:space="preserve">  城市公用事业附加收入</t>
  </si>
  <si>
    <t xml:space="preserve">  国有土地使用权出让收入</t>
  </si>
  <si>
    <t xml:space="preserve">  城市基础设施配套费收入</t>
  </si>
  <si>
    <t xml:space="preserve">  污水处理费收入</t>
  </si>
  <si>
    <r>
      <t>201</t>
    </r>
    <r>
      <rPr>
        <b/>
        <sz val="24"/>
        <rFont val="宋体"/>
        <family val="0"/>
      </rPr>
      <t>7</t>
    </r>
    <r>
      <rPr>
        <b/>
        <sz val="24"/>
        <rFont val="宋体"/>
        <family val="0"/>
      </rPr>
      <t>年度镇坪县政府性基金支出决算表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</si>
  <si>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
决算数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</si>
  <si>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社会保障和就业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</si>
  <si>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城乡社区事务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</si>
  <si>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农林水事务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</si>
  <si>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资源勘探电力信息等事务</t>
    </r>
  </si>
  <si>
    <t xml:space="preserve">  商业服务业等支出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</si>
  <si>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债务付息支出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</si>
  <si>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其他支出</t>
    </r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</si>
  <si>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年度镇坪县政府性基金转移性收支决算表</t>
    </r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</si>
  <si>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年度镇坪县地方政府专项债务限额和余额情况决算表</t>
    </r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</si>
  <si>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年度镇坪县国有资本经营预算收入决算表</t>
    </r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</si>
  <si>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</si>
  <si>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</si>
  <si>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</si>
  <si>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</si>
  <si>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</si>
  <si>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</si>
  <si>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</si>
  <si>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</si>
  <si>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</si>
  <si>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</si>
  <si>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</si>
  <si>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</si>
  <si>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</si>
  <si>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</si>
  <si>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</si>
  <si>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</si>
  <si>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</si>
  <si>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</si>
  <si>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</si>
  <si>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</si>
  <si>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</si>
  <si>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</si>
  <si>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</si>
  <si>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</si>
  <si>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</si>
  <si>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</si>
  <si>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</si>
  <si>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年度镇坪县国有资本经营预算支出决算表</t>
    </r>
  </si>
  <si>
    <t>职工基本医疗保险基金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</si>
  <si>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</si>
  <si>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</si>
  <si>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</si>
  <si>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</si>
  <si>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</si>
  <si>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</si>
  <si>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</si>
  <si>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其中:社会保险待遇支出</t>
  </si>
  <si>
    <t xml:space="preserve">        其他支出</t>
  </si>
  <si>
    <t xml:space="preserve">        转移支出</t>
  </si>
  <si>
    <r>
      <t>201</t>
    </r>
    <r>
      <rPr>
        <b/>
        <sz val="22"/>
        <color indexed="8"/>
        <rFont val="宋体"/>
        <family val="0"/>
      </rPr>
      <t>7</t>
    </r>
    <r>
      <rPr>
        <b/>
        <sz val="22"/>
        <color indexed="8"/>
        <rFont val="宋体"/>
        <family val="0"/>
      </rPr>
      <t>年度镇坪县社会保险基金收入支出决算表</t>
    </r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</si>
  <si>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</si>
  <si>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</si>
  <si>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</si>
  <si>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</si>
  <si>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</si>
  <si>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</si>
  <si>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</si>
  <si>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</si>
  <si>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 xml:space="preserve">    专项服务</t>
  </si>
  <si>
    <t xml:space="preserve">    专项业务活动</t>
  </si>
  <si>
    <t xml:space="preserve">    信访事务</t>
  </si>
  <si>
    <t xml:space="preserve">    其他政府办公厅(室)及相关机构事务支出</t>
  </si>
  <si>
    <t xml:space="preserve">    物价管理</t>
  </si>
  <si>
    <t xml:space="preserve">    其他发展与改革事务支出</t>
  </si>
  <si>
    <t xml:space="preserve">    信息化建设</t>
  </si>
  <si>
    <t xml:space="preserve">    财政委托业务支出</t>
  </si>
  <si>
    <t xml:space="preserve">    其他财政事务支出</t>
  </si>
  <si>
    <t xml:space="preserve">    审计业务</t>
  </si>
  <si>
    <t xml:space="preserve">    其他审计事务支出</t>
  </si>
  <si>
    <t xml:space="preserve">    其他纪检监察事务支出</t>
  </si>
  <si>
    <t xml:space="preserve">    招商引资</t>
  </si>
  <si>
    <t xml:space="preserve">    其他商贸事务支出</t>
  </si>
  <si>
    <t xml:space="preserve">    工商行政管理专项</t>
  </si>
  <si>
    <t xml:space="preserve">    其他工商行政管理事务支出</t>
  </si>
  <si>
    <t xml:space="preserve">    其他质量技术监督与检验检疫事务支出</t>
  </si>
  <si>
    <t xml:space="preserve">    档案馆</t>
  </si>
  <si>
    <t xml:space="preserve">    其他群众团体事务支出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</si>
  <si>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</si>
  <si>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</si>
  <si>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</si>
  <si>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其他共产党事务支出(项)</t>
  </si>
  <si>
    <t xml:space="preserve">    其他一般公共服务支出(项)</t>
  </si>
  <si>
    <t xml:space="preserve">    其他武装警察支出</t>
  </si>
  <si>
    <t xml:space="preserve">    道路交通管理</t>
  </si>
  <si>
    <t xml:space="preserve">    其他检察支出</t>
  </si>
  <si>
    <t xml:space="preserve">    案件审判</t>
  </si>
  <si>
    <t xml:space="preserve">    其他法院支出</t>
  </si>
  <si>
    <t xml:space="preserve">    普法宣传</t>
  </si>
  <si>
    <t xml:space="preserve">    法律援助</t>
  </si>
  <si>
    <t xml:space="preserve">    社区矫正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</si>
  <si>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</si>
  <si>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</si>
  <si>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</si>
  <si>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</si>
  <si>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</si>
  <si>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</si>
  <si>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  其他职业教育支出</t>
  </si>
  <si>
    <t xml:space="preserve">    干部教育</t>
  </si>
  <si>
    <t xml:space="preserve">    其他教育费附加安排的支出</t>
  </si>
  <si>
    <t xml:space="preserve">    其他教育支出(项)</t>
  </si>
  <si>
    <t xml:space="preserve">    其他科学技术管理事务支出</t>
  </si>
  <si>
    <t xml:space="preserve">    其他科学技术普及支出</t>
  </si>
  <si>
    <t xml:space="preserve">    其他科学技术支出(项)</t>
  </si>
  <si>
    <t xml:space="preserve">    图书馆</t>
  </si>
  <si>
    <t xml:space="preserve">    文化活动</t>
  </si>
  <si>
    <t xml:space="preserve">    群众文化</t>
  </si>
  <si>
    <t xml:space="preserve">    其他文化支出</t>
  </si>
  <si>
    <t xml:space="preserve">    文物保护</t>
  </si>
  <si>
    <t xml:space="preserve">    其他文物支出</t>
  </si>
  <si>
    <t xml:space="preserve">    电视</t>
  </si>
  <si>
    <t xml:space="preserve">    其他新闻出版广播影视支出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</si>
  <si>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</si>
  <si>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</si>
  <si>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</si>
  <si>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</si>
  <si>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</si>
  <si>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</si>
  <si>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</si>
  <si>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</si>
  <si>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</si>
  <si>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</si>
  <si>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</si>
  <si>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</si>
  <si>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</si>
  <si>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</si>
  <si>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</si>
  <si>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  归口管理的行政单位离退休</t>
  </si>
  <si>
    <t xml:space="preserve">    对机关事业单位基本养老保险基金的补助</t>
  </si>
  <si>
    <t xml:space="preserve">    其他行政事业单位离退休支出</t>
  </si>
  <si>
    <t xml:space="preserve">    其他就业补助支出</t>
  </si>
  <si>
    <t xml:space="preserve">    其他优抚支出</t>
  </si>
  <si>
    <t xml:space="preserve">    退役士兵安置</t>
  </si>
  <si>
    <t xml:space="preserve">    退役士兵管理教育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</si>
  <si>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</si>
  <si>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</si>
  <si>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</si>
  <si>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</si>
  <si>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</si>
  <si>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</si>
  <si>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</si>
  <si>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</si>
  <si>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</si>
  <si>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</si>
  <si>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</si>
  <si>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</si>
  <si>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</si>
  <si>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农村五保供养支出</t>
  </si>
  <si>
    <t xml:space="preserve">    其他农村生活救助</t>
  </si>
  <si>
    <t xml:space="preserve">    财政对其他基本养老保险基金的补助</t>
  </si>
  <si>
    <t xml:space="preserve">    其他财政对社会保险基金的补助</t>
  </si>
  <si>
    <t xml:space="preserve">    其他社会保障和就业支出(项)</t>
  </si>
  <si>
    <t xml:space="preserve">    综合医院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</si>
  <si>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</si>
  <si>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</si>
  <si>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</si>
  <si>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</si>
  <si>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</si>
  <si>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</si>
  <si>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</si>
  <si>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  其他中医药支出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</si>
  <si>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</si>
  <si>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</si>
  <si>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</si>
  <si>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</si>
  <si>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</si>
  <si>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</si>
  <si>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</si>
  <si>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</si>
  <si>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</si>
  <si>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</si>
  <si>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  财政对新型农村合作医疗基金的补助</t>
  </si>
  <si>
    <t xml:space="preserve">    财政对城镇居民基本医疗保险基金的补助</t>
  </si>
  <si>
    <t xml:space="preserve">    其他医疗救助支出</t>
  </si>
  <si>
    <t xml:space="preserve">    其他医疗卫生与计划生育支出(项)</t>
  </si>
  <si>
    <t xml:space="preserve">    其他环境监测与监察支出</t>
  </si>
  <si>
    <t xml:space="preserve">    大气</t>
  </si>
  <si>
    <t xml:space="preserve">    水体</t>
  </si>
  <si>
    <t xml:space="preserve">    排污费安排的支出</t>
  </si>
  <si>
    <t xml:space="preserve">    农村环境保护</t>
  </si>
  <si>
    <t xml:space="preserve">    政策性社会性支出补助</t>
  </si>
  <si>
    <t xml:space="preserve">    天然林保护工程建设</t>
  </si>
  <si>
    <t xml:space="preserve">    退耕现金</t>
  </si>
  <si>
    <t xml:space="preserve">    退耕还林粮食折现补贴</t>
  </si>
  <si>
    <t xml:space="preserve">    退耕还林工程建设</t>
  </si>
  <si>
    <t xml:space="preserve">    能源节约利用(项)</t>
  </si>
  <si>
    <t xml:space="preserve">    其他节能环保支出(项)</t>
  </si>
  <si>
    <t xml:space="preserve">    城管执法</t>
  </si>
  <si>
    <t xml:space="preserve">    其他城乡社区管理事务支出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</si>
  <si>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</si>
  <si>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</si>
  <si>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</si>
  <si>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  城乡社区环境卫生(项)</t>
  </si>
  <si>
    <t xml:space="preserve">    其他城乡社区支出(项)</t>
  </si>
  <si>
    <t xml:space="preserve">    科技转化与推广服务</t>
  </si>
  <si>
    <t xml:space="preserve">    病虫害控制</t>
  </si>
  <si>
    <t xml:space="preserve">    农业行业业务管理</t>
  </si>
  <si>
    <t xml:space="preserve">    农业组织化与产业化经营</t>
  </si>
  <si>
    <t xml:space="preserve">    对高校毕业生到基层任职补助</t>
  </si>
  <si>
    <t xml:space="preserve">    森林生态效益补偿</t>
  </si>
  <si>
    <t xml:space="preserve">    林业执法与监督</t>
  </si>
  <si>
    <t xml:space="preserve">    林业产业化</t>
  </si>
  <si>
    <t xml:space="preserve">    成品油价格改革对林业的补贴</t>
  </si>
  <si>
    <t xml:space="preserve">    其他林业支出</t>
  </si>
  <si>
    <t xml:space="preserve">    水利工程建设</t>
  </si>
  <si>
    <t xml:space="preserve">    水利执法监督</t>
  </si>
  <si>
    <t xml:space="preserve">    水土保持</t>
  </si>
  <si>
    <t xml:space="preserve">    水质监测</t>
  </si>
  <si>
    <t xml:space="preserve">    防汛</t>
  </si>
  <si>
    <t xml:space="preserve">    农田水利</t>
  </si>
  <si>
    <t xml:space="preserve">    水资源费安排的支出</t>
  </si>
  <si>
    <t xml:space="preserve">    农村人畜饮水</t>
  </si>
  <si>
    <t xml:space="preserve">    其他水利支出</t>
  </si>
  <si>
    <t xml:space="preserve">    农村基础设施建设</t>
  </si>
  <si>
    <t xml:space="preserve">    生产发展</t>
  </si>
  <si>
    <t xml:space="preserve">    社会发展</t>
  </si>
  <si>
    <t xml:space="preserve">    其他扶贫支出</t>
  </si>
  <si>
    <t xml:space="preserve">    产业化经营</t>
  </si>
  <si>
    <t xml:space="preserve">    其他农业综合开发支出</t>
  </si>
  <si>
    <t xml:space="preserve">    对村级一事一议的补助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</si>
  <si>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</si>
  <si>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</si>
  <si>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</si>
  <si>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其他普惠金融发展支出</t>
  </si>
  <si>
    <t xml:space="preserve">    其他农林水支出(项)</t>
  </si>
  <si>
    <t xml:space="preserve">    公路改建</t>
  </si>
  <si>
    <t xml:space="preserve">    公路养护</t>
  </si>
  <si>
    <t xml:space="preserve">    公路运输管理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</si>
  <si>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</si>
  <si>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</si>
  <si>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</si>
  <si>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</si>
  <si>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</si>
  <si>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中小企业发展专项</t>
  </si>
  <si>
    <t xml:space="preserve">    其他商业流通事务支出</t>
  </si>
  <si>
    <t xml:space="preserve">    旅游宣传</t>
  </si>
  <si>
    <t xml:space="preserve">    其他旅游业管理与服务支出</t>
  </si>
  <si>
    <t xml:space="preserve">    其他商业服务业等支出(项)</t>
  </si>
  <si>
    <t xml:space="preserve">    其他金融发展支出</t>
  </si>
  <si>
    <t xml:space="preserve">    其他金融支出(项)</t>
  </si>
  <si>
    <t xml:space="preserve">    地质灾害防治</t>
  </si>
  <si>
    <t xml:space="preserve">    土地资源储备支出</t>
  </si>
  <si>
    <t xml:space="preserve">    气象事业机构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</si>
  <si>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</si>
  <si>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</si>
  <si>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</si>
  <si>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</si>
  <si>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</si>
  <si>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储备粮油差价补贴</t>
  </si>
  <si>
    <t xml:space="preserve">    储备粮(油)库建设</t>
  </si>
  <si>
    <t xml:space="preserve">    其他粮油储备支出</t>
  </si>
  <si>
    <t xml:space="preserve">    其他支出(项)</t>
  </si>
  <si>
    <t xml:space="preserve">    地方政府一般债券付息支出</t>
  </si>
  <si>
    <t xml:space="preserve">    地方政府一般债务发行费用支出</t>
  </si>
  <si>
    <t>2016年决算数</t>
  </si>
  <si>
    <t>2017年</t>
  </si>
  <si>
    <t>调整预算数</t>
  </si>
  <si>
    <t>决算数</t>
  </si>
  <si>
    <t>科目名称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</si>
  <si>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</si>
  <si>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</si>
  <si>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</si>
  <si>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</si>
  <si>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</si>
  <si>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</si>
  <si>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</si>
  <si>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</si>
  <si>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</si>
  <si>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</si>
  <si>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</si>
  <si>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</si>
  <si>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</si>
  <si>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</si>
  <si>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</si>
  <si>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</si>
  <si>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</si>
  <si>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</si>
  <si>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</si>
  <si>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</si>
  <si>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</si>
  <si>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</si>
  <si>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</si>
  <si>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</si>
  <si>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</si>
  <si>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</si>
  <si>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</si>
  <si>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</si>
  <si>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</si>
  <si>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</si>
  <si>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</si>
  <si>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</si>
  <si>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</si>
  <si>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</si>
  <si>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</si>
  <si>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</si>
  <si>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</si>
  <si>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</si>
  <si>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</si>
  <si>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</si>
  <si>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</si>
  <si>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</si>
  <si>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</si>
  <si>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</si>
  <si>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</si>
  <si>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</si>
  <si>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</si>
  <si>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购房补贴</t>
  </si>
  <si>
    <t xml:space="preserve">  其他对个人和家庭的补助支出</t>
  </si>
  <si>
    <t>基本建设支出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</si>
  <si>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</si>
  <si>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</si>
  <si>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</si>
  <si>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</si>
  <si>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其他资本性支出</t>
  </si>
  <si>
    <t>其他支出</t>
  </si>
  <si>
    <t xml:space="preserve">  其他支出</t>
  </si>
  <si>
    <t>2017年度镇坪县一般公共预算基本支出经济分类决算表(试编)</t>
  </si>
  <si>
    <t>决算数（试编）</t>
  </si>
  <si>
    <t>注：按照财政部规定，本表尚处于试编阶段。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</si>
</sst>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_ "/>
    <numFmt numFmtId="179" formatCode="0.00_ "/>
    <numFmt numFmtId="180" formatCode="0_ "/>
    <numFmt numFmtId="181" formatCode="#,##0_);[Red]\(#,##0\)"/>
    <numFmt numFmtId="182" formatCode="0_);[Red]\(0\)"/>
    <numFmt numFmtId="183" formatCode="#,##0_ ;[Red]\-#,##0\ "/>
    <numFmt numFmtId="184" formatCode="#,##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0"/>
      <color indexed="12"/>
      <name val="Arial"/>
      <family val="2"/>
    </font>
    <font>
      <b/>
      <sz val="11"/>
      <color indexed="2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 applyBorder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 applyBorder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4" applyNumberFormat="0" applyFill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154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8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5" fillId="24" borderId="10" xfId="0" applyNumberFormat="1" applyFont="1" applyFill="1" applyBorder="1" applyAlignment="1" applyProtection="1">
      <alignment horizontal="center" vertical="center"/>
      <protection/>
    </xf>
    <xf numFmtId="3" fontId="0" fillId="24" borderId="10" xfId="0" applyNumberFormat="1" applyFont="1" applyFill="1" applyBorder="1" applyAlignment="1" applyProtection="1">
      <alignment horizontal="right" vertical="center"/>
      <protection/>
    </xf>
    <xf numFmtId="3" fontId="25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10" xfId="0" applyNumberFormat="1" applyFont="1" applyFill="1" applyBorder="1" applyAlignment="1" applyProtection="1">
      <alignment horizontal="left" vertical="center"/>
      <protection/>
    </xf>
    <xf numFmtId="3" fontId="0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11" xfId="0" applyNumberFormat="1" applyFont="1" applyFill="1" applyBorder="1" applyAlignment="1" applyProtection="1">
      <alignment horizontal="left" vertical="center"/>
      <protection/>
    </xf>
    <xf numFmtId="0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2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24" borderId="10" xfId="0" applyNumberFormat="1" applyFont="1" applyFill="1" applyBorder="1" applyAlignment="1" applyProtection="1">
      <alignment vertical="center"/>
      <protection/>
    </xf>
    <xf numFmtId="3" fontId="0" fillId="25" borderId="1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42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2" xfId="42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24" borderId="0" xfId="0" applyNumberFormat="1" applyFont="1" applyFill="1" applyAlignment="1" applyProtection="1">
      <alignment vertical="center"/>
      <protection/>
    </xf>
    <xf numFmtId="0" fontId="0" fillId="24" borderId="0" xfId="0" applyNumberFormat="1" applyFont="1" applyFill="1" applyAlignment="1" applyProtection="1">
      <alignment vertical="center"/>
      <protection/>
    </xf>
    <xf numFmtId="0" fontId="0" fillId="24" borderId="0" xfId="0" applyNumberFormat="1" applyFont="1" applyFill="1" applyBorder="1" applyAlignment="1" applyProtection="1">
      <alignment vertical="center"/>
      <protection/>
    </xf>
    <xf numFmtId="0" fontId="27" fillId="24" borderId="0" xfId="0" applyNumberFormat="1" applyFont="1" applyFill="1" applyAlignment="1" applyProtection="1">
      <alignment vertical="center"/>
      <protection/>
    </xf>
    <xf numFmtId="0" fontId="25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4" xfId="0" applyNumberFormat="1" applyFont="1" applyFill="1" applyBorder="1" applyAlignment="1" applyProtection="1">
      <alignment vertical="center"/>
      <protection/>
    </xf>
    <xf numFmtId="0" fontId="25" fillId="24" borderId="10" xfId="0" applyNumberFormat="1" applyFont="1" applyFill="1" applyBorder="1" applyAlignment="1" applyProtection="1">
      <alignment vertical="center"/>
      <protection/>
    </xf>
    <xf numFmtId="3" fontId="25" fillId="24" borderId="10" xfId="0" applyNumberFormat="1" applyFont="1" applyFill="1" applyBorder="1" applyAlignment="1" applyProtection="1">
      <alignment horizontal="center" vertical="center"/>
      <protection/>
    </xf>
    <xf numFmtId="3" fontId="25" fillId="24" borderId="10" xfId="0" applyNumberFormat="1" applyFont="1" applyFill="1" applyBorder="1" applyAlignment="1" applyProtection="1">
      <alignment vertical="center"/>
      <protection/>
    </xf>
    <xf numFmtId="3" fontId="0" fillId="24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24" fillId="24" borderId="0" xfId="0" applyFont="1" applyFill="1" applyAlignment="1">
      <alignment horizontal="left" vertic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NumberFormat="1" applyFont="1" applyFill="1" applyBorder="1" applyAlignment="1" applyProtection="1">
      <alignment vertical="center"/>
      <protection/>
    </xf>
    <xf numFmtId="0" fontId="0" fillId="24" borderId="10" xfId="0" applyNumberFormat="1" applyFont="1" applyFill="1" applyBorder="1" applyAlignment="1" applyProtection="1">
      <alignment vertical="center"/>
      <protection/>
    </xf>
    <xf numFmtId="0" fontId="25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24" borderId="10" xfId="0" applyNumberFormat="1" applyFont="1" applyFill="1" applyBorder="1" applyAlignment="1" applyProtection="1">
      <alignment horizontal="center" vertical="center"/>
      <protection/>
    </xf>
    <xf numFmtId="3" fontId="0" fillId="24" borderId="12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3" fontId="0" fillId="24" borderId="11" xfId="0" applyNumberFormat="1" applyFont="1" applyFill="1" applyBorder="1" applyAlignment="1" applyProtection="1">
      <alignment horizontal="center" vertical="center"/>
      <protection/>
    </xf>
    <xf numFmtId="3" fontId="0" fillId="25" borderId="10" xfId="0" applyNumberFormat="1" applyFont="1" applyFill="1" applyBorder="1" applyAlignment="1" applyProtection="1">
      <alignment horizontal="center" vertical="center"/>
      <protection/>
    </xf>
    <xf numFmtId="3" fontId="0" fillId="25" borderId="13" xfId="0" applyNumberFormat="1" applyFont="1" applyFill="1" applyBorder="1" applyAlignment="1" applyProtection="1">
      <alignment horizontal="center" vertical="center"/>
      <protection/>
    </xf>
    <xf numFmtId="3" fontId="0" fillId="24" borderId="10" xfId="0" applyNumberFormat="1" applyFont="1" applyFill="1" applyBorder="1" applyAlignment="1" applyProtection="1">
      <alignment horizontal="center" vertical="center"/>
      <protection/>
    </xf>
    <xf numFmtId="3" fontId="0" fillId="25" borderId="15" xfId="0" applyNumberFormat="1" applyFont="1" applyFill="1" applyBorder="1" applyAlignment="1" applyProtection="1">
      <alignment horizontal="center" vertical="center"/>
      <protection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left" vertical="center"/>
      <protection/>
    </xf>
    <xf numFmtId="3" fontId="0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>
      <alignment/>
    </xf>
    <xf numFmtId="182" fontId="25" fillId="0" borderId="0" xfId="0" applyNumberFormat="1" applyFont="1" applyAlignment="1">
      <alignment/>
    </xf>
    <xf numFmtId="182" fontId="25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24" borderId="0" xfId="0" applyNumberFormat="1" applyFont="1" applyFill="1" applyAlignment="1" applyProtection="1">
      <alignment horizontal="center" vertical="center"/>
      <protection/>
    </xf>
    <xf numFmtId="0" fontId="28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NumberFormat="1" applyFont="1" applyFill="1" applyAlignment="1" applyProtection="1">
      <alignment horizontal="right" vertical="center"/>
      <protection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2" xfId="0" applyNumberFormat="1" applyFont="1" applyFill="1" applyBorder="1" applyAlignment="1" applyProtection="1">
      <alignment horizontal="center" vertical="center"/>
      <protection/>
    </xf>
    <xf numFmtId="0" fontId="28" fillId="24" borderId="0" xfId="0" applyNumberFormat="1" applyFont="1" applyFill="1" applyAlignment="1" applyProtection="1">
      <alignment horizontal="center" vertical="center"/>
      <protection/>
    </xf>
    <xf numFmtId="0" fontId="0" fillId="24" borderId="17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7" fillId="24" borderId="0" xfId="0" applyNumberFormat="1" applyFont="1" applyFill="1" applyAlignment="1" applyProtection="1">
      <alignment horizontal="center" vertical="center"/>
      <protection/>
    </xf>
    <xf numFmtId="0" fontId="27" fillId="24" borderId="0" xfId="0" applyNumberFormat="1" applyFont="1" applyFill="1" applyAlignment="1" applyProtection="1">
      <alignment horizontal="center" vertical="center"/>
      <protection/>
    </xf>
    <xf numFmtId="0" fontId="27" fillId="24" borderId="0" xfId="0" applyNumberFormat="1" applyFont="1" applyFill="1" applyAlignment="1" applyProtection="1">
      <alignment horizontal="center" vertical="center"/>
      <protection/>
    </xf>
    <xf numFmtId="0" fontId="29" fillId="24" borderId="0" xfId="0" applyNumberFormat="1" applyFont="1" applyFill="1" applyAlignment="1" applyProtection="1">
      <alignment horizontal="right" vertical="center"/>
      <protection/>
    </xf>
    <xf numFmtId="0" fontId="29" fillId="26" borderId="0" xfId="0" applyNumberFormat="1" applyFont="1" applyFill="1" applyAlignment="1" applyProtection="1">
      <alignment horizontal="right" vertical="center"/>
      <protection/>
    </xf>
    <xf numFmtId="0" fontId="30" fillId="24" borderId="0" xfId="0" applyFont="1" applyFill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9" sqref="C29"/>
    </sheetView>
  </sheetViews>
  <sheetFormatPr defaultColWidth="9.00390625" defaultRowHeight="14.25"/>
  <cols>
    <col min="1" max="1" width="36.625" style="0" customWidth="1"/>
    <col min="2" max="6" width="16.625" style="0" customWidth="1"/>
    <col min="7" max="8" width="12.625" style="0" customWidth="1"/>
  </cols>
  <sheetData>
    <row r="1" spans="1:8" ht="60" customHeight="1">
      <c r="A1" s="108" t="s">
        <v>271</v>
      </c>
      <c r="B1" s="108"/>
      <c r="C1" s="108"/>
      <c r="D1" s="108"/>
      <c r="E1" s="108"/>
      <c r="F1" s="108"/>
      <c r="G1" s="108"/>
      <c r="H1" s="108"/>
    </row>
    <row r="2" spans="1:8" ht="21.75" customHeight="1">
      <c r="A2" s="5"/>
      <c r="B2" s="2"/>
      <c r="C2" s="2"/>
      <c r="D2" s="2"/>
      <c r="E2" s="2"/>
      <c r="F2" s="2"/>
      <c r="G2" s="2"/>
      <c r="H2" s="16" t="s">
        <v>176</v>
      </c>
    </row>
    <row r="3" spans="1:8" ht="25.5" customHeight="1">
      <c r="A3" s="111" t="s">
        <v>12</v>
      </c>
      <c r="B3" s="111" t="s">
        <v>272</v>
      </c>
      <c r="C3" s="109" t="s">
        <v>273</v>
      </c>
      <c r="D3" s="110"/>
      <c r="E3" s="110"/>
      <c r="F3" s="113" t="s">
        <v>33</v>
      </c>
      <c r="G3" s="114" t="s">
        <v>13</v>
      </c>
      <c r="H3" s="111" t="s">
        <v>11</v>
      </c>
    </row>
    <row r="4" spans="1:8" ht="25.5" customHeight="1">
      <c r="A4" s="112"/>
      <c r="B4" s="112"/>
      <c r="C4" s="3" t="s">
        <v>8</v>
      </c>
      <c r="D4" s="3" t="s">
        <v>9</v>
      </c>
      <c r="E4" s="3" t="s">
        <v>10</v>
      </c>
      <c r="F4" s="112"/>
      <c r="G4" s="115"/>
      <c r="H4" s="112"/>
    </row>
    <row r="5" spans="1:8" ht="25.5" customHeight="1">
      <c r="A5" s="6" t="s">
        <v>36</v>
      </c>
      <c r="B5" s="4">
        <v>6069</v>
      </c>
      <c r="C5" s="4">
        <v>6500</v>
      </c>
      <c r="D5" s="4">
        <v>4700</v>
      </c>
      <c r="E5" s="4">
        <v>4700</v>
      </c>
      <c r="F5" s="9">
        <f>E5/D5*100</f>
        <v>100</v>
      </c>
      <c r="G5" s="9">
        <f>(E5-B5)/B5*100</f>
        <v>-22.557258197396607</v>
      </c>
      <c r="H5" s="4"/>
    </row>
    <row r="6" spans="1:8" ht="25.5" customHeight="1">
      <c r="A6" s="7" t="s">
        <v>34</v>
      </c>
      <c r="B6" s="4">
        <v>1824</v>
      </c>
      <c r="C6" s="4">
        <v>2300</v>
      </c>
      <c r="D6" s="4">
        <v>2427</v>
      </c>
      <c r="E6" s="4">
        <v>2427</v>
      </c>
      <c r="F6" s="9">
        <f aca="true" t="shared" si="0" ref="F6:F25">E6/D6*100</f>
        <v>100</v>
      </c>
      <c r="G6" s="9">
        <f aca="true" t="shared" si="1" ref="G6:G26">(E6-B6)/B6*100</f>
        <v>33.05921052631579</v>
      </c>
      <c r="H6" s="4"/>
    </row>
    <row r="7" spans="1:8" ht="25.5" customHeight="1">
      <c r="A7" s="7" t="s">
        <v>35</v>
      </c>
      <c r="B7" s="4">
        <v>512</v>
      </c>
      <c r="C7" s="4">
        <v>953</v>
      </c>
      <c r="D7" s="4">
        <v>999</v>
      </c>
      <c r="E7" s="4">
        <v>999</v>
      </c>
      <c r="F7" s="9">
        <f t="shared" si="0"/>
        <v>100</v>
      </c>
      <c r="G7" s="9">
        <f t="shared" si="1"/>
        <v>95.1171875</v>
      </c>
      <c r="H7" s="4"/>
    </row>
    <row r="8" spans="1:8" ht="25.5" customHeight="1">
      <c r="A8" s="7" t="s">
        <v>15</v>
      </c>
      <c r="B8" s="4">
        <v>463</v>
      </c>
      <c r="C8" s="4">
        <v>0</v>
      </c>
      <c r="D8" s="4">
        <v>1</v>
      </c>
      <c r="E8" s="4">
        <v>1</v>
      </c>
      <c r="F8" s="9">
        <f t="shared" si="0"/>
        <v>100</v>
      </c>
      <c r="G8" s="9">
        <f t="shared" si="1"/>
        <v>-99.78401727861771</v>
      </c>
      <c r="H8" s="4"/>
    </row>
    <row r="9" spans="1:8" ht="25.5" customHeight="1">
      <c r="A9" s="7" t="s">
        <v>16</v>
      </c>
      <c r="B9" s="4">
        <v>66</v>
      </c>
      <c r="C9" s="4">
        <v>87</v>
      </c>
      <c r="D9" s="4">
        <v>55</v>
      </c>
      <c r="E9" s="4">
        <v>55</v>
      </c>
      <c r="F9" s="9">
        <f t="shared" si="0"/>
        <v>100</v>
      </c>
      <c r="G9" s="9">
        <f t="shared" si="1"/>
        <v>-16.666666666666664</v>
      </c>
      <c r="H9" s="4"/>
    </row>
    <row r="10" spans="1:8" ht="25.5" customHeight="1">
      <c r="A10" s="7" t="s">
        <v>17</v>
      </c>
      <c r="B10" s="4">
        <v>41</v>
      </c>
      <c r="C10" s="4">
        <v>66</v>
      </c>
      <c r="D10" s="4">
        <v>71</v>
      </c>
      <c r="E10" s="4">
        <v>71</v>
      </c>
      <c r="F10" s="9">
        <f t="shared" si="0"/>
        <v>100</v>
      </c>
      <c r="G10" s="9">
        <f t="shared" si="1"/>
        <v>73.17073170731707</v>
      </c>
      <c r="H10" s="4"/>
    </row>
    <row r="11" spans="1:8" ht="25.5" customHeight="1">
      <c r="A11" s="7" t="s">
        <v>18</v>
      </c>
      <c r="B11" s="4">
        <v>23</v>
      </c>
      <c r="C11" s="4">
        <v>37</v>
      </c>
      <c r="D11" s="4">
        <v>86</v>
      </c>
      <c r="E11" s="4">
        <v>86</v>
      </c>
      <c r="F11" s="9">
        <f t="shared" si="0"/>
        <v>100</v>
      </c>
      <c r="G11" s="9">
        <f t="shared" si="1"/>
        <v>273.9130434782609</v>
      </c>
      <c r="H11" s="4"/>
    </row>
    <row r="12" spans="1:8" ht="25.5" customHeight="1">
      <c r="A12" s="7" t="s">
        <v>19</v>
      </c>
      <c r="B12" s="4">
        <v>136</v>
      </c>
      <c r="C12" s="4">
        <v>219</v>
      </c>
      <c r="D12" s="4">
        <v>199</v>
      </c>
      <c r="E12" s="4">
        <v>199</v>
      </c>
      <c r="F12" s="9">
        <f t="shared" si="0"/>
        <v>100</v>
      </c>
      <c r="G12" s="9">
        <f t="shared" si="1"/>
        <v>46.32352941176471</v>
      </c>
      <c r="H12" s="4"/>
    </row>
    <row r="13" spans="1:8" ht="25.5" customHeight="1">
      <c r="A13" s="7" t="s">
        <v>20</v>
      </c>
      <c r="B13" s="4">
        <v>51</v>
      </c>
      <c r="C13" s="4">
        <v>82</v>
      </c>
      <c r="D13" s="4">
        <v>54</v>
      </c>
      <c r="E13" s="4">
        <v>54</v>
      </c>
      <c r="F13" s="9">
        <f t="shared" si="0"/>
        <v>100</v>
      </c>
      <c r="G13" s="9">
        <f t="shared" si="1"/>
        <v>5.88235294117647</v>
      </c>
      <c r="H13" s="4"/>
    </row>
    <row r="14" spans="1:8" ht="25.5" customHeight="1">
      <c r="A14" s="7" t="s">
        <v>21</v>
      </c>
      <c r="B14" s="4">
        <v>45</v>
      </c>
      <c r="C14" s="4">
        <v>72</v>
      </c>
      <c r="D14" s="4">
        <v>230</v>
      </c>
      <c r="E14" s="4">
        <v>230</v>
      </c>
      <c r="F14" s="9">
        <f t="shared" si="0"/>
        <v>100</v>
      </c>
      <c r="G14" s="9">
        <f t="shared" si="1"/>
        <v>411.1111111111111</v>
      </c>
      <c r="H14" s="4"/>
    </row>
    <row r="15" spans="1:8" ht="25.5" customHeight="1">
      <c r="A15" s="7" t="s">
        <v>22</v>
      </c>
      <c r="B15" s="4">
        <v>5</v>
      </c>
      <c r="C15" s="4">
        <v>8</v>
      </c>
      <c r="D15" s="4">
        <v>12</v>
      </c>
      <c r="E15" s="4">
        <v>12</v>
      </c>
      <c r="F15" s="9">
        <f t="shared" si="0"/>
        <v>100</v>
      </c>
      <c r="G15" s="9">
        <f t="shared" si="1"/>
        <v>140</v>
      </c>
      <c r="H15" s="4"/>
    </row>
    <row r="16" spans="1:8" ht="25.5" customHeight="1">
      <c r="A16" s="7" t="s">
        <v>23</v>
      </c>
      <c r="B16" s="4">
        <v>80</v>
      </c>
      <c r="C16" s="4">
        <v>129</v>
      </c>
      <c r="D16" s="4">
        <v>33</v>
      </c>
      <c r="E16" s="4">
        <v>33</v>
      </c>
      <c r="F16" s="9">
        <f t="shared" si="0"/>
        <v>100</v>
      </c>
      <c r="G16" s="9">
        <f t="shared" si="1"/>
        <v>-58.75</v>
      </c>
      <c r="H16" s="4"/>
    </row>
    <row r="17" spans="1:8" ht="25.5" customHeight="1">
      <c r="A17" s="7" t="s">
        <v>24</v>
      </c>
      <c r="B17" s="4">
        <v>61</v>
      </c>
      <c r="C17" s="4">
        <v>98</v>
      </c>
      <c r="D17" s="4">
        <v>75</v>
      </c>
      <c r="E17" s="4">
        <v>75</v>
      </c>
      <c r="F17" s="9">
        <f t="shared" si="0"/>
        <v>100</v>
      </c>
      <c r="G17" s="9">
        <f t="shared" si="1"/>
        <v>22.950819672131146</v>
      </c>
      <c r="H17" s="4"/>
    </row>
    <row r="18" spans="1:8" ht="25.5" customHeight="1">
      <c r="A18" s="7" t="s">
        <v>25</v>
      </c>
      <c r="B18" s="4">
        <v>145</v>
      </c>
      <c r="C18" s="4">
        <v>233</v>
      </c>
      <c r="D18" s="4">
        <v>509</v>
      </c>
      <c r="E18" s="4">
        <v>509</v>
      </c>
      <c r="F18" s="9">
        <f t="shared" si="0"/>
        <v>100</v>
      </c>
      <c r="G18" s="9">
        <f t="shared" si="1"/>
        <v>251.0344827586207</v>
      </c>
      <c r="H18" s="4"/>
    </row>
    <row r="19" spans="1:8" ht="25.5" customHeight="1">
      <c r="A19" s="7" t="s">
        <v>26</v>
      </c>
      <c r="B19" s="4">
        <v>32</v>
      </c>
      <c r="C19" s="4">
        <v>52</v>
      </c>
      <c r="D19" s="4">
        <v>37</v>
      </c>
      <c r="E19" s="4">
        <v>37</v>
      </c>
      <c r="F19" s="9">
        <f t="shared" si="0"/>
        <v>100</v>
      </c>
      <c r="G19" s="9">
        <f t="shared" si="1"/>
        <v>15.625</v>
      </c>
      <c r="H19" s="4"/>
    </row>
    <row r="20" spans="1:8" ht="25.5" customHeight="1">
      <c r="A20" s="7" t="s">
        <v>27</v>
      </c>
      <c r="B20" s="4">
        <v>164</v>
      </c>
      <c r="C20" s="4">
        <v>264</v>
      </c>
      <c r="D20" s="4">
        <v>66</v>
      </c>
      <c r="E20" s="4">
        <v>66</v>
      </c>
      <c r="F20" s="9">
        <f t="shared" si="0"/>
        <v>100</v>
      </c>
      <c r="G20" s="9">
        <f t="shared" si="1"/>
        <v>-59.756097560975604</v>
      </c>
      <c r="H20" s="4"/>
    </row>
    <row r="21" spans="1:8" ht="25.5" customHeight="1">
      <c r="A21" s="7" t="s">
        <v>14</v>
      </c>
      <c r="B21" s="4">
        <v>4245</v>
      </c>
      <c r="C21" s="4">
        <v>4200</v>
      </c>
      <c r="D21" s="4">
        <v>2273</v>
      </c>
      <c r="E21" s="4">
        <v>2273</v>
      </c>
      <c r="F21" s="9">
        <f t="shared" si="0"/>
        <v>100</v>
      </c>
      <c r="G21" s="9">
        <f t="shared" si="1"/>
        <v>-46.45465253239105</v>
      </c>
      <c r="H21" s="4"/>
    </row>
    <row r="22" spans="1:8" ht="25.5" customHeight="1">
      <c r="A22" s="7" t="s">
        <v>28</v>
      </c>
      <c r="B22" s="4">
        <v>234</v>
      </c>
      <c r="C22" s="4">
        <v>251</v>
      </c>
      <c r="D22" s="4">
        <v>225</v>
      </c>
      <c r="E22" s="4">
        <v>225</v>
      </c>
      <c r="F22" s="9">
        <f t="shared" si="0"/>
        <v>100</v>
      </c>
      <c r="G22" s="9">
        <f t="shared" si="1"/>
        <v>-3.8461538461538463</v>
      </c>
      <c r="H22" s="4"/>
    </row>
    <row r="23" spans="1:8" ht="25.5" customHeight="1">
      <c r="A23" s="7" t="s">
        <v>29</v>
      </c>
      <c r="B23" s="4">
        <v>108</v>
      </c>
      <c r="C23" s="4">
        <v>116</v>
      </c>
      <c r="D23" s="4">
        <v>143</v>
      </c>
      <c r="E23" s="4">
        <v>143</v>
      </c>
      <c r="F23" s="9">
        <f t="shared" si="0"/>
        <v>100</v>
      </c>
      <c r="G23" s="9">
        <f t="shared" si="1"/>
        <v>32.407407407407405</v>
      </c>
      <c r="H23" s="4"/>
    </row>
    <row r="24" spans="1:8" ht="25.5" customHeight="1">
      <c r="A24" s="7" t="s">
        <v>30</v>
      </c>
      <c r="B24" s="4">
        <v>171</v>
      </c>
      <c r="C24" s="4">
        <v>183</v>
      </c>
      <c r="D24" s="4">
        <v>262</v>
      </c>
      <c r="E24" s="4">
        <v>262</v>
      </c>
      <c r="F24" s="9">
        <f t="shared" si="0"/>
        <v>100</v>
      </c>
      <c r="G24" s="9">
        <f t="shared" si="1"/>
        <v>53.216374269005854</v>
      </c>
      <c r="H24" s="4"/>
    </row>
    <row r="25" spans="1:8" ht="25.5" customHeight="1">
      <c r="A25" s="7" t="s">
        <v>31</v>
      </c>
      <c r="B25" s="4">
        <v>3732</v>
      </c>
      <c r="C25" s="4">
        <v>3650</v>
      </c>
      <c r="D25" s="4">
        <v>1627</v>
      </c>
      <c r="E25" s="4">
        <v>1627</v>
      </c>
      <c r="F25" s="9">
        <f t="shared" si="0"/>
        <v>100</v>
      </c>
      <c r="G25" s="9">
        <f t="shared" si="1"/>
        <v>-56.40407288317256</v>
      </c>
      <c r="H25" s="4"/>
    </row>
    <row r="26" spans="1:8" ht="25.5" customHeight="1">
      <c r="A26" s="7" t="s">
        <v>32</v>
      </c>
      <c r="B26" s="4">
        <v>0</v>
      </c>
      <c r="C26" s="4">
        <v>0</v>
      </c>
      <c r="D26" s="4">
        <v>16</v>
      </c>
      <c r="E26" s="4">
        <v>16</v>
      </c>
      <c r="F26" s="9"/>
      <c r="G26" s="9" t="e">
        <f t="shared" si="1"/>
        <v>#DIV/0!</v>
      </c>
      <c r="H26" s="4"/>
    </row>
  </sheetData>
  <sheetProtection/>
  <mergeCells count="7">
    <mergeCell ref="A1:H1"/>
    <mergeCell ref="C3:E3"/>
    <mergeCell ref="B3:B4"/>
    <mergeCell ref="A3:A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12.625" style="0" customWidth="1"/>
    <col min="2" max="2" width="45.625" style="0" customWidth="1"/>
    <col min="3" max="5" width="12.625" style="0" customWidth="1"/>
  </cols>
  <sheetData>
    <row r="1" spans="1:5" ht="52.5" customHeight="1">
      <c r="A1" s="146" t="s">
        <v>341</v>
      </c>
      <c r="B1" s="147"/>
      <c r="C1" s="147"/>
      <c r="D1" s="147"/>
      <c r="E1" s="147"/>
    </row>
    <row r="2" spans="1:5" ht="25.5" customHeight="1">
      <c r="A2" s="150" t="s">
        <v>198</v>
      </c>
      <c r="B2" s="150"/>
      <c r="C2" s="150"/>
      <c r="D2" s="150"/>
      <c r="E2" s="150"/>
    </row>
    <row r="3" spans="1:5" ht="25.5" customHeight="1">
      <c r="A3" s="20" t="s">
        <v>203</v>
      </c>
      <c r="B3" s="20" t="s">
        <v>0</v>
      </c>
      <c r="C3" s="20" t="s">
        <v>6</v>
      </c>
      <c r="D3" s="20" t="s">
        <v>204</v>
      </c>
      <c r="E3" s="20" t="s">
        <v>1</v>
      </c>
    </row>
    <row r="4" spans="1:5" ht="25.5" customHeight="1">
      <c r="A4" s="23"/>
      <c r="B4" s="53" t="s">
        <v>206</v>
      </c>
      <c r="C4" s="21">
        <v>0</v>
      </c>
      <c r="D4" s="21">
        <v>0</v>
      </c>
      <c r="E4" s="21">
        <v>0</v>
      </c>
    </row>
    <row r="5" spans="1:5" ht="25.5" customHeight="1">
      <c r="A5" s="23">
        <v>208</v>
      </c>
      <c r="B5" s="22" t="s">
        <v>79</v>
      </c>
      <c r="C5" s="21">
        <v>0</v>
      </c>
      <c r="D5" s="21">
        <v>0</v>
      </c>
      <c r="E5" s="21">
        <v>0</v>
      </c>
    </row>
    <row r="6" spans="1:5" ht="25.5" customHeight="1">
      <c r="A6" s="23">
        <v>20804</v>
      </c>
      <c r="B6" s="22" t="s">
        <v>209</v>
      </c>
      <c r="C6" s="21">
        <v>0</v>
      </c>
      <c r="D6" s="21">
        <v>0</v>
      </c>
      <c r="E6" s="21">
        <v>0</v>
      </c>
    </row>
    <row r="7" spans="1:5" ht="25.5" customHeight="1">
      <c r="A7" s="23">
        <v>2080451</v>
      </c>
      <c r="B7" s="24" t="s">
        <v>211</v>
      </c>
      <c r="C7" s="30">
        <v>0</v>
      </c>
      <c r="D7" s="30">
        <v>0</v>
      </c>
      <c r="E7" s="21">
        <v>0</v>
      </c>
    </row>
    <row r="8" spans="1:5" ht="25.5" customHeight="1">
      <c r="A8" s="23">
        <v>223</v>
      </c>
      <c r="B8" s="22" t="s">
        <v>213</v>
      </c>
      <c r="C8" s="21">
        <v>0</v>
      </c>
      <c r="D8" s="21">
        <v>0</v>
      </c>
      <c r="E8" s="21">
        <v>0</v>
      </c>
    </row>
    <row r="9" spans="1:5" ht="25.5" customHeight="1">
      <c r="A9" s="23">
        <v>22301</v>
      </c>
      <c r="B9" s="22" t="s">
        <v>314</v>
      </c>
      <c r="C9" s="21">
        <v>0</v>
      </c>
      <c r="D9" s="21">
        <v>0</v>
      </c>
      <c r="E9" s="21">
        <v>0</v>
      </c>
    </row>
    <row r="10" spans="1:5" ht="25.5" customHeight="1">
      <c r="A10" s="23">
        <v>2230101</v>
      </c>
      <c r="B10" s="24" t="s">
        <v>315</v>
      </c>
      <c r="C10" s="30">
        <v>0</v>
      </c>
      <c r="D10" s="30">
        <v>0</v>
      </c>
      <c r="E10" s="21">
        <v>0</v>
      </c>
    </row>
    <row r="11" spans="1:5" ht="25.5" customHeight="1">
      <c r="A11" s="23">
        <v>2230102</v>
      </c>
      <c r="B11" s="24" t="s">
        <v>316</v>
      </c>
      <c r="C11" s="30">
        <v>0</v>
      </c>
      <c r="D11" s="30">
        <v>0</v>
      </c>
      <c r="E11" s="21">
        <v>0</v>
      </c>
    </row>
    <row r="12" spans="1:5" ht="25.5" customHeight="1">
      <c r="A12" s="23">
        <v>2230103</v>
      </c>
      <c r="B12" s="24" t="s">
        <v>317</v>
      </c>
      <c r="C12" s="30">
        <v>0</v>
      </c>
      <c r="D12" s="30">
        <v>0</v>
      </c>
      <c r="E12" s="21">
        <v>0</v>
      </c>
    </row>
    <row r="13" spans="1:5" ht="25.5" customHeight="1">
      <c r="A13" s="23">
        <v>2230104</v>
      </c>
      <c r="B13" s="24" t="s">
        <v>318</v>
      </c>
      <c r="C13" s="30">
        <v>0</v>
      </c>
      <c r="D13" s="30">
        <v>0</v>
      </c>
      <c r="E13" s="21">
        <v>0</v>
      </c>
    </row>
    <row r="14" spans="1:5" ht="25.5" customHeight="1">
      <c r="A14" s="23">
        <v>2230105</v>
      </c>
      <c r="B14" s="24" t="s">
        <v>319</v>
      </c>
      <c r="C14" s="30">
        <v>0</v>
      </c>
      <c r="D14" s="30">
        <v>0</v>
      </c>
      <c r="E14" s="21">
        <v>0</v>
      </c>
    </row>
    <row r="15" spans="1:5" ht="25.5" customHeight="1">
      <c r="A15" s="23">
        <v>2230106</v>
      </c>
      <c r="B15" s="24" t="s">
        <v>320</v>
      </c>
      <c r="C15" s="30">
        <v>0</v>
      </c>
      <c r="D15" s="30">
        <v>0</v>
      </c>
      <c r="E15" s="21">
        <v>0</v>
      </c>
    </row>
    <row r="16" spans="1:5" ht="25.5" customHeight="1">
      <c r="A16" s="23">
        <v>2230107</v>
      </c>
      <c r="B16" s="24" t="s">
        <v>321</v>
      </c>
      <c r="C16" s="30">
        <v>0</v>
      </c>
      <c r="D16" s="30">
        <v>0</v>
      </c>
      <c r="E16" s="21">
        <v>0</v>
      </c>
    </row>
    <row r="17" spans="1:5" ht="25.5" customHeight="1">
      <c r="A17" s="23">
        <v>2230108</v>
      </c>
      <c r="B17" s="24" t="s">
        <v>322</v>
      </c>
      <c r="C17" s="30">
        <v>0</v>
      </c>
      <c r="D17" s="30">
        <v>0</v>
      </c>
      <c r="E17" s="21">
        <v>0</v>
      </c>
    </row>
    <row r="18" spans="1:5" ht="25.5" customHeight="1">
      <c r="A18" s="23">
        <v>2230199</v>
      </c>
      <c r="B18" s="24" t="s">
        <v>323</v>
      </c>
      <c r="C18" s="30">
        <v>0</v>
      </c>
      <c r="D18" s="30">
        <v>0</v>
      </c>
      <c r="E18" s="21">
        <v>0</v>
      </c>
    </row>
    <row r="19" spans="1:5" ht="25.5" customHeight="1">
      <c r="A19" s="23">
        <v>22302</v>
      </c>
      <c r="B19" s="22" t="s">
        <v>324</v>
      </c>
      <c r="C19" s="21">
        <v>0</v>
      </c>
      <c r="D19" s="21">
        <v>0</v>
      </c>
      <c r="E19" s="21">
        <v>0</v>
      </c>
    </row>
    <row r="20" spans="1:5" ht="25.5" customHeight="1">
      <c r="A20" s="23">
        <v>2230201</v>
      </c>
      <c r="B20" s="24" t="s">
        <v>325</v>
      </c>
      <c r="C20" s="30">
        <v>0</v>
      </c>
      <c r="D20" s="30">
        <v>0</v>
      </c>
      <c r="E20" s="21">
        <v>0</v>
      </c>
    </row>
    <row r="21" spans="1:5" ht="25.5" customHeight="1">
      <c r="A21" s="23">
        <v>2230202</v>
      </c>
      <c r="B21" s="24" t="s">
        <v>326</v>
      </c>
      <c r="C21" s="30">
        <v>0</v>
      </c>
      <c r="D21" s="30">
        <v>0</v>
      </c>
      <c r="E21" s="21">
        <v>0</v>
      </c>
    </row>
    <row r="22" spans="1:5" ht="25.5" customHeight="1">
      <c r="A22" s="23">
        <v>2230203</v>
      </c>
      <c r="B22" s="24" t="s">
        <v>327</v>
      </c>
      <c r="C22" s="30">
        <v>0</v>
      </c>
      <c r="D22" s="30">
        <v>0</v>
      </c>
      <c r="E22" s="21">
        <v>0</v>
      </c>
    </row>
    <row r="23" spans="1:5" ht="25.5" customHeight="1">
      <c r="A23" s="23">
        <v>2230204</v>
      </c>
      <c r="B23" s="24" t="s">
        <v>328</v>
      </c>
      <c r="C23" s="30">
        <v>0</v>
      </c>
      <c r="D23" s="30">
        <v>0</v>
      </c>
      <c r="E23" s="21">
        <v>0</v>
      </c>
    </row>
    <row r="24" spans="1:5" ht="25.5" customHeight="1">
      <c r="A24" s="23">
        <v>2230205</v>
      </c>
      <c r="B24" s="24" t="s">
        <v>329</v>
      </c>
      <c r="C24" s="30">
        <v>0</v>
      </c>
      <c r="D24" s="30">
        <v>0</v>
      </c>
      <c r="E24" s="21">
        <v>0</v>
      </c>
    </row>
    <row r="25" spans="1:5" ht="25.5" customHeight="1">
      <c r="A25" s="23">
        <v>2230206</v>
      </c>
      <c r="B25" s="24" t="s">
        <v>330</v>
      </c>
      <c r="C25" s="30">
        <v>0</v>
      </c>
      <c r="D25" s="30">
        <v>0</v>
      </c>
      <c r="E25" s="21">
        <v>0</v>
      </c>
    </row>
    <row r="26" spans="1:5" ht="25.5" customHeight="1">
      <c r="A26" s="23">
        <v>2230207</v>
      </c>
      <c r="B26" s="24" t="s">
        <v>331</v>
      </c>
      <c r="C26" s="30">
        <v>0</v>
      </c>
      <c r="D26" s="30">
        <v>0</v>
      </c>
      <c r="E26" s="21">
        <v>0</v>
      </c>
    </row>
    <row r="27" spans="1:5" ht="25.5" customHeight="1">
      <c r="A27" s="23">
        <v>2230299</v>
      </c>
      <c r="B27" s="24" t="s">
        <v>332</v>
      </c>
      <c r="C27" s="30">
        <v>0</v>
      </c>
      <c r="D27" s="30">
        <v>0</v>
      </c>
      <c r="E27" s="21">
        <v>0</v>
      </c>
    </row>
    <row r="28" spans="1:5" ht="25.5" customHeight="1">
      <c r="A28" s="23">
        <v>22303</v>
      </c>
      <c r="B28" s="22" t="s">
        <v>333</v>
      </c>
      <c r="C28" s="21">
        <v>0</v>
      </c>
      <c r="D28" s="21">
        <v>0</v>
      </c>
      <c r="E28" s="21">
        <v>0</v>
      </c>
    </row>
    <row r="29" spans="1:5" ht="25.5" customHeight="1">
      <c r="A29" s="23">
        <v>2230301</v>
      </c>
      <c r="B29" s="24" t="s">
        <v>334</v>
      </c>
      <c r="C29" s="30">
        <v>0</v>
      </c>
      <c r="D29" s="30">
        <v>0</v>
      </c>
      <c r="E29" s="21">
        <v>0</v>
      </c>
    </row>
    <row r="30" spans="1:5" ht="25.5" customHeight="1">
      <c r="A30" s="23">
        <v>22304</v>
      </c>
      <c r="B30" s="54" t="s">
        <v>335</v>
      </c>
      <c r="C30" s="21">
        <v>0</v>
      </c>
      <c r="D30" s="21">
        <v>0</v>
      </c>
      <c r="E30" s="21">
        <v>0</v>
      </c>
    </row>
    <row r="31" spans="1:5" ht="25.5" customHeight="1">
      <c r="A31" s="23">
        <v>2230401</v>
      </c>
      <c r="B31" s="55" t="s">
        <v>336</v>
      </c>
      <c r="C31" s="30">
        <v>0</v>
      </c>
      <c r="D31" s="30">
        <v>0</v>
      </c>
      <c r="E31" s="21">
        <v>0</v>
      </c>
    </row>
    <row r="32" spans="1:5" ht="25.5" customHeight="1">
      <c r="A32" s="23">
        <v>2230402</v>
      </c>
      <c r="B32" s="55" t="s">
        <v>337</v>
      </c>
      <c r="C32" s="30">
        <v>0</v>
      </c>
      <c r="D32" s="30">
        <v>0</v>
      </c>
      <c r="E32" s="21">
        <v>0</v>
      </c>
    </row>
    <row r="33" spans="1:5" ht="25.5" customHeight="1">
      <c r="A33" s="23">
        <v>2230499</v>
      </c>
      <c r="B33" s="55" t="s">
        <v>338</v>
      </c>
      <c r="C33" s="30">
        <v>0</v>
      </c>
      <c r="D33" s="30">
        <v>0</v>
      </c>
      <c r="E33" s="21">
        <v>0</v>
      </c>
    </row>
    <row r="34" spans="1:5" ht="25.5" customHeight="1">
      <c r="A34" s="23">
        <v>22399</v>
      </c>
      <c r="B34" s="54" t="s">
        <v>339</v>
      </c>
      <c r="C34" s="21">
        <v>0</v>
      </c>
      <c r="D34" s="21">
        <v>0</v>
      </c>
      <c r="E34" s="21">
        <v>0</v>
      </c>
    </row>
    <row r="35" spans="1:5" ht="25.5" customHeight="1">
      <c r="A35" s="23">
        <v>2239901</v>
      </c>
      <c r="B35" s="55" t="s">
        <v>340</v>
      </c>
      <c r="C35" s="30">
        <v>0</v>
      </c>
      <c r="D35" s="30">
        <v>0</v>
      </c>
      <c r="E35" s="21"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24.625" style="0" customWidth="1"/>
    <col min="2" max="10" width="12.625" style="0" customWidth="1"/>
  </cols>
  <sheetData>
    <row r="1" spans="1:10" ht="60.75" customHeight="1">
      <c r="A1" s="151" t="s">
        <v>353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7.75" customHeight="1">
      <c r="A2" s="62"/>
      <c r="B2" s="63"/>
      <c r="C2" s="63"/>
      <c r="D2" s="63"/>
      <c r="E2" s="63"/>
      <c r="F2" s="63"/>
      <c r="G2" s="63"/>
      <c r="H2" s="63"/>
      <c r="I2" s="63"/>
      <c r="J2" s="64" t="s">
        <v>202</v>
      </c>
    </row>
    <row r="3" spans="1:10" ht="60" customHeight="1">
      <c r="A3" s="65" t="s">
        <v>2</v>
      </c>
      <c r="B3" s="65" t="s">
        <v>260</v>
      </c>
      <c r="C3" s="66" t="s">
        <v>261</v>
      </c>
      <c r="D3" s="67" t="s">
        <v>262</v>
      </c>
      <c r="E3" s="67" t="s">
        <v>263</v>
      </c>
      <c r="F3" s="67" t="s">
        <v>342</v>
      </c>
      <c r="G3" s="67" t="s">
        <v>264</v>
      </c>
      <c r="H3" s="67" t="s">
        <v>265</v>
      </c>
      <c r="I3" s="67" t="s">
        <v>266</v>
      </c>
      <c r="J3" s="67" t="s">
        <v>343</v>
      </c>
    </row>
    <row r="4" spans="1:10" ht="30" customHeight="1">
      <c r="A4" s="68" t="s">
        <v>267</v>
      </c>
      <c r="B4" s="79">
        <v>23338</v>
      </c>
      <c r="C4" s="80">
        <v>0</v>
      </c>
      <c r="D4" s="81">
        <v>1362</v>
      </c>
      <c r="E4" s="80">
        <v>18835</v>
      </c>
      <c r="F4" s="80">
        <v>0</v>
      </c>
      <c r="G4" s="80">
        <v>3141</v>
      </c>
      <c r="H4" s="80">
        <v>0</v>
      </c>
      <c r="I4" s="80">
        <v>0</v>
      </c>
      <c r="J4" s="80">
        <v>0</v>
      </c>
    </row>
    <row r="5" spans="1:10" ht="30" customHeight="1">
      <c r="A5" s="69" t="s">
        <v>344</v>
      </c>
      <c r="B5" s="82">
        <v>16544</v>
      </c>
      <c r="C5" s="83">
        <v>0</v>
      </c>
      <c r="D5" s="80">
        <v>237</v>
      </c>
      <c r="E5" s="80">
        <v>15535</v>
      </c>
      <c r="F5" s="80">
        <v>0</v>
      </c>
      <c r="G5" s="80">
        <v>772</v>
      </c>
      <c r="H5" s="80">
        <v>0</v>
      </c>
      <c r="I5" s="80">
        <v>0</v>
      </c>
      <c r="J5" s="80">
        <v>0</v>
      </c>
    </row>
    <row r="6" spans="1:10" ht="30" customHeight="1">
      <c r="A6" s="69" t="s">
        <v>345</v>
      </c>
      <c r="B6" s="82">
        <v>57</v>
      </c>
      <c r="C6" s="80">
        <v>0</v>
      </c>
      <c r="D6" s="80">
        <v>35</v>
      </c>
      <c r="E6" s="80">
        <v>9</v>
      </c>
      <c r="F6" s="80">
        <v>0</v>
      </c>
      <c r="G6" s="80">
        <v>13</v>
      </c>
      <c r="H6" s="80">
        <v>0</v>
      </c>
      <c r="I6" s="80">
        <v>0</v>
      </c>
      <c r="J6" s="80">
        <v>0</v>
      </c>
    </row>
    <row r="7" spans="1:10" ht="30" customHeight="1">
      <c r="A7" s="69" t="s">
        <v>346</v>
      </c>
      <c r="B7" s="82">
        <v>6737</v>
      </c>
      <c r="C7" s="80">
        <v>0</v>
      </c>
      <c r="D7" s="80">
        <v>1090</v>
      </c>
      <c r="E7" s="80">
        <v>3291</v>
      </c>
      <c r="F7" s="80">
        <v>0</v>
      </c>
      <c r="G7" s="80">
        <v>2356</v>
      </c>
      <c r="H7" s="80">
        <v>0</v>
      </c>
      <c r="I7" s="80">
        <v>0</v>
      </c>
      <c r="J7" s="80">
        <v>0</v>
      </c>
    </row>
    <row r="8" spans="1:10" ht="30" customHeight="1">
      <c r="A8" s="69" t="s">
        <v>347</v>
      </c>
      <c r="B8" s="82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</row>
    <row r="9" spans="1:10" ht="30" customHeight="1">
      <c r="A9" s="69" t="s">
        <v>348</v>
      </c>
      <c r="B9" s="82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</row>
    <row r="10" spans="1:10" ht="30" customHeight="1">
      <c r="A10" s="68" t="s">
        <v>349</v>
      </c>
      <c r="B10" s="82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</row>
    <row r="11" spans="1:10" ht="30" customHeight="1">
      <c r="A11" s="69" t="s">
        <v>268</v>
      </c>
      <c r="B11" s="82">
        <v>19469</v>
      </c>
      <c r="C11" s="80">
        <v>0</v>
      </c>
      <c r="D11" s="80">
        <v>1042</v>
      </c>
      <c r="E11" s="80">
        <v>15337</v>
      </c>
      <c r="F11" s="80">
        <v>0</v>
      </c>
      <c r="G11" s="80">
        <v>3090</v>
      </c>
      <c r="H11" s="80">
        <v>0</v>
      </c>
      <c r="I11" s="80">
        <v>0</v>
      </c>
      <c r="J11" s="80">
        <v>0</v>
      </c>
    </row>
    <row r="12" spans="1:10" ht="30" customHeight="1">
      <c r="A12" s="69" t="s">
        <v>350</v>
      </c>
      <c r="B12" s="82">
        <v>19324</v>
      </c>
      <c r="C12" s="80">
        <v>0</v>
      </c>
      <c r="D12" s="80">
        <v>1042</v>
      </c>
      <c r="E12" s="80">
        <v>15337</v>
      </c>
      <c r="F12" s="80">
        <v>0</v>
      </c>
      <c r="G12" s="80">
        <v>2945</v>
      </c>
      <c r="H12" s="80">
        <v>0</v>
      </c>
      <c r="I12" s="80">
        <v>0</v>
      </c>
      <c r="J12" s="80">
        <v>0</v>
      </c>
    </row>
    <row r="13" spans="1:10" ht="30" customHeight="1">
      <c r="A13" s="69" t="s">
        <v>351</v>
      </c>
      <c r="B13" s="82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</row>
    <row r="14" spans="1:10" ht="30" customHeight="1">
      <c r="A14" s="68" t="s">
        <v>352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</row>
    <row r="15" spans="1:10" ht="30" customHeight="1">
      <c r="A15" s="70" t="s">
        <v>269</v>
      </c>
      <c r="B15" s="82">
        <v>3869</v>
      </c>
      <c r="C15" s="80">
        <v>0</v>
      </c>
      <c r="D15" s="80">
        <v>320</v>
      </c>
      <c r="E15" s="80">
        <v>3498</v>
      </c>
      <c r="F15" s="80">
        <v>0</v>
      </c>
      <c r="G15" s="80">
        <v>51</v>
      </c>
      <c r="H15" s="80">
        <v>0</v>
      </c>
      <c r="I15" s="80">
        <v>0</v>
      </c>
      <c r="J15" s="80">
        <v>0</v>
      </c>
    </row>
    <row r="16" spans="1:10" ht="25.5" customHeight="1">
      <c r="A16" s="72" t="s">
        <v>270</v>
      </c>
      <c r="B16" s="4">
        <v>7429</v>
      </c>
      <c r="C16" s="4">
        <v>0</v>
      </c>
      <c r="D16" s="4">
        <v>2444</v>
      </c>
      <c r="E16" s="4">
        <v>3498</v>
      </c>
      <c r="F16" s="4">
        <v>0</v>
      </c>
      <c r="G16" s="4">
        <v>1487</v>
      </c>
      <c r="H16" s="4">
        <v>0</v>
      </c>
      <c r="I16" s="4">
        <v>0</v>
      </c>
      <c r="J16" s="4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61.00390625" style="0" customWidth="1"/>
    <col min="2" max="2" width="41.25390625" style="0" customWidth="1"/>
  </cols>
  <sheetData>
    <row r="1" spans="1:7" ht="56.25" customHeight="1">
      <c r="A1" s="153" t="s">
        <v>619</v>
      </c>
      <c r="B1" s="153"/>
      <c r="C1" s="98"/>
      <c r="D1" s="98"/>
      <c r="E1" s="98"/>
      <c r="F1" s="98"/>
      <c r="G1" s="98"/>
    </row>
    <row r="2" spans="1:2" ht="14.25" customHeight="1">
      <c r="A2" s="152" t="s">
        <v>561</v>
      </c>
      <c r="B2" s="116" t="s">
        <v>620</v>
      </c>
    </row>
    <row r="3" spans="1:2" ht="14.25" customHeight="1">
      <c r="A3" s="152"/>
      <c r="B3" s="117"/>
    </row>
    <row r="4" spans="1:2" s="99" customFormat="1" ht="24" customHeight="1">
      <c r="A4" s="100" t="s">
        <v>37</v>
      </c>
      <c r="B4" s="4">
        <v>37851</v>
      </c>
    </row>
    <row r="5" spans="1:2" s="99" customFormat="1" ht="24" customHeight="1">
      <c r="A5" s="100" t="s">
        <v>562</v>
      </c>
      <c r="B5" s="4">
        <v>21771</v>
      </c>
    </row>
    <row r="6" spans="1:2" s="99" customFormat="1" ht="24" customHeight="1">
      <c r="A6" s="100" t="s">
        <v>563</v>
      </c>
      <c r="B6" s="4">
        <v>10033</v>
      </c>
    </row>
    <row r="7" spans="1:2" s="99" customFormat="1" ht="24" customHeight="1">
      <c r="A7" s="100" t="s">
        <v>564</v>
      </c>
      <c r="B7" s="4">
        <v>5339</v>
      </c>
    </row>
    <row r="8" spans="1:2" s="99" customFormat="1" ht="24" customHeight="1">
      <c r="A8" s="100" t="s">
        <v>565</v>
      </c>
      <c r="B8" s="4">
        <v>1227</v>
      </c>
    </row>
    <row r="9" spans="1:2" s="99" customFormat="1" ht="24" customHeight="1">
      <c r="A9" s="100" t="s">
        <v>566</v>
      </c>
      <c r="B9" s="4">
        <v>1147</v>
      </c>
    </row>
    <row r="10" spans="1:2" s="99" customFormat="1" ht="24" customHeight="1">
      <c r="A10" s="100" t="s">
        <v>567</v>
      </c>
      <c r="B10" s="4">
        <v>23</v>
      </c>
    </row>
    <row r="11" spans="1:2" s="99" customFormat="1" ht="24" customHeight="1">
      <c r="A11" s="100" t="s">
        <v>568</v>
      </c>
      <c r="B11" s="4">
        <v>3074</v>
      </c>
    </row>
    <row r="12" spans="1:2" s="99" customFormat="1" ht="24" customHeight="1">
      <c r="A12" s="100" t="s">
        <v>569</v>
      </c>
      <c r="B12" s="4">
        <v>363</v>
      </c>
    </row>
    <row r="13" spans="1:2" s="99" customFormat="1" ht="24" customHeight="1">
      <c r="A13" s="100" t="s">
        <v>570</v>
      </c>
      <c r="B13" s="4">
        <v>82</v>
      </c>
    </row>
    <row r="14" spans="1:2" s="99" customFormat="1" ht="24" customHeight="1">
      <c r="A14" s="100" t="s">
        <v>571</v>
      </c>
      <c r="B14" s="4">
        <v>483</v>
      </c>
    </row>
    <row r="15" spans="1:2" s="99" customFormat="1" ht="24" customHeight="1">
      <c r="A15" s="100" t="s">
        <v>572</v>
      </c>
      <c r="B15" s="4">
        <v>10439</v>
      </c>
    </row>
    <row r="16" spans="1:2" s="99" customFormat="1" ht="24" customHeight="1">
      <c r="A16" s="100" t="s">
        <v>573</v>
      </c>
      <c r="B16" s="4">
        <v>1656</v>
      </c>
    </row>
    <row r="17" spans="1:2" s="99" customFormat="1" ht="24" customHeight="1">
      <c r="A17" s="100" t="s">
        <v>574</v>
      </c>
      <c r="B17" s="4">
        <v>531</v>
      </c>
    </row>
    <row r="18" spans="1:2" s="99" customFormat="1" ht="24" customHeight="1">
      <c r="A18" s="100" t="s">
        <v>575</v>
      </c>
      <c r="B18" s="4">
        <v>109</v>
      </c>
    </row>
    <row r="19" spans="1:2" s="99" customFormat="1" ht="24" customHeight="1">
      <c r="A19" s="100" t="s">
        <v>576</v>
      </c>
      <c r="B19" s="4">
        <v>3</v>
      </c>
    </row>
    <row r="20" spans="1:2" s="99" customFormat="1" ht="24" customHeight="1">
      <c r="A20" s="100" t="s">
        <v>577</v>
      </c>
      <c r="B20" s="4">
        <v>67</v>
      </c>
    </row>
    <row r="21" spans="1:2" s="99" customFormat="1" ht="24" customHeight="1">
      <c r="A21" s="100" t="s">
        <v>578</v>
      </c>
      <c r="B21" s="4">
        <v>364</v>
      </c>
    </row>
    <row r="22" spans="1:2" s="99" customFormat="1" ht="24" customHeight="1">
      <c r="A22" s="100" t="s">
        <v>579</v>
      </c>
      <c r="B22" s="4">
        <v>338</v>
      </c>
    </row>
    <row r="23" spans="1:2" s="99" customFormat="1" ht="24" customHeight="1">
      <c r="A23" s="100" t="s">
        <v>580</v>
      </c>
      <c r="B23" s="4">
        <v>8</v>
      </c>
    </row>
    <row r="24" spans="1:2" s="99" customFormat="1" ht="24" customHeight="1">
      <c r="A24" s="100" t="s">
        <v>581</v>
      </c>
      <c r="B24" s="4">
        <v>1040</v>
      </c>
    </row>
    <row r="25" spans="1:2" s="99" customFormat="1" ht="24" customHeight="1">
      <c r="A25" s="100" t="s">
        <v>582</v>
      </c>
      <c r="B25" s="4">
        <v>3</v>
      </c>
    </row>
    <row r="26" spans="1:2" s="99" customFormat="1" ht="24" customHeight="1">
      <c r="A26" s="100" t="s">
        <v>583</v>
      </c>
      <c r="B26" s="4">
        <v>1678</v>
      </c>
    </row>
    <row r="27" spans="1:2" s="99" customFormat="1" ht="24" customHeight="1">
      <c r="A27" s="100" t="s">
        <v>584</v>
      </c>
      <c r="B27" s="4">
        <v>125</v>
      </c>
    </row>
    <row r="28" spans="1:2" s="99" customFormat="1" ht="24" customHeight="1">
      <c r="A28" s="100" t="s">
        <v>585</v>
      </c>
      <c r="B28" s="4">
        <v>88</v>
      </c>
    </row>
    <row r="29" spans="1:2" s="99" customFormat="1" ht="24" customHeight="1">
      <c r="A29" s="100" t="s">
        <v>586</v>
      </c>
      <c r="B29" s="4">
        <v>188</v>
      </c>
    </row>
    <row r="30" spans="1:2" s="99" customFormat="1" ht="24" customHeight="1">
      <c r="A30" s="100" t="s">
        <v>587</v>
      </c>
      <c r="B30" s="4">
        <v>185</v>
      </c>
    </row>
    <row r="31" spans="1:2" s="99" customFormat="1" ht="24" customHeight="1">
      <c r="A31" s="100" t="s">
        <v>588</v>
      </c>
      <c r="B31" s="4">
        <v>639</v>
      </c>
    </row>
    <row r="32" spans="1:2" s="99" customFormat="1" ht="24" customHeight="1">
      <c r="A32" s="100" t="s">
        <v>589</v>
      </c>
      <c r="B32" s="4">
        <v>0</v>
      </c>
    </row>
    <row r="33" spans="1:2" s="99" customFormat="1" ht="24" customHeight="1">
      <c r="A33" s="100" t="s">
        <v>590</v>
      </c>
      <c r="B33" s="4">
        <v>2</v>
      </c>
    </row>
    <row r="34" spans="1:2" s="99" customFormat="1" ht="24" customHeight="1">
      <c r="A34" s="100" t="s">
        <v>591</v>
      </c>
      <c r="B34" s="4">
        <v>862</v>
      </c>
    </row>
    <row r="35" spans="1:2" s="99" customFormat="1" ht="24" customHeight="1">
      <c r="A35" s="100" t="s">
        <v>592</v>
      </c>
      <c r="B35" s="4">
        <v>292</v>
      </c>
    </row>
    <row r="36" spans="1:2" s="99" customFormat="1" ht="24" customHeight="1">
      <c r="A36" s="100" t="s">
        <v>593</v>
      </c>
      <c r="B36" s="4">
        <v>266</v>
      </c>
    </row>
    <row r="37" spans="1:2" s="99" customFormat="1" ht="24" customHeight="1">
      <c r="A37" s="100" t="s">
        <v>594</v>
      </c>
      <c r="B37" s="4">
        <v>230</v>
      </c>
    </row>
    <row r="38" spans="1:2" s="99" customFormat="1" ht="24" customHeight="1">
      <c r="A38" s="100" t="s">
        <v>595</v>
      </c>
      <c r="B38" s="4">
        <v>226</v>
      </c>
    </row>
    <row r="39" spans="1:2" s="99" customFormat="1" ht="24" customHeight="1">
      <c r="A39" s="100" t="s">
        <v>596</v>
      </c>
      <c r="B39" s="4">
        <v>427</v>
      </c>
    </row>
    <row r="40" spans="1:2" s="99" customFormat="1" ht="24" customHeight="1">
      <c r="A40" s="100" t="s">
        <v>597</v>
      </c>
      <c r="B40" s="4">
        <v>1112</v>
      </c>
    </row>
    <row r="41" spans="1:2" s="99" customFormat="1" ht="24" customHeight="1">
      <c r="A41" s="100" t="s">
        <v>598</v>
      </c>
      <c r="B41" s="4">
        <v>4042</v>
      </c>
    </row>
    <row r="42" spans="1:2" s="99" customFormat="1" ht="24" customHeight="1">
      <c r="A42" s="100" t="s">
        <v>599</v>
      </c>
      <c r="B42" s="4">
        <v>54</v>
      </c>
    </row>
    <row r="43" spans="1:2" s="99" customFormat="1" ht="24" customHeight="1">
      <c r="A43" s="100" t="s">
        <v>600</v>
      </c>
      <c r="B43" s="4">
        <v>2</v>
      </c>
    </row>
    <row r="44" spans="1:2" s="99" customFormat="1" ht="24" customHeight="1">
      <c r="A44" s="100" t="s">
        <v>601</v>
      </c>
      <c r="B44" s="4">
        <v>205</v>
      </c>
    </row>
    <row r="45" spans="1:2" s="99" customFormat="1" ht="24" customHeight="1">
      <c r="A45" s="100" t="s">
        <v>602</v>
      </c>
      <c r="B45" s="4">
        <v>392</v>
      </c>
    </row>
    <row r="46" spans="1:2" s="99" customFormat="1" ht="24" customHeight="1">
      <c r="A46" s="100" t="s">
        <v>603</v>
      </c>
      <c r="B46" s="4">
        <v>9</v>
      </c>
    </row>
    <row r="47" spans="1:2" s="99" customFormat="1" ht="24" customHeight="1">
      <c r="A47" s="100" t="s">
        <v>604</v>
      </c>
      <c r="B47" s="4">
        <v>532</v>
      </c>
    </row>
    <row r="48" spans="1:2" s="99" customFormat="1" ht="24" customHeight="1">
      <c r="A48" s="100" t="s">
        <v>605</v>
      </c>
      <c r="B48" s="4">
        <v>550</v>
      </c>
    </row>
    <row r="49" spans="1:2" s="99" customFormat="1" ht="24" customHeight="1">
      <c r="A49" s="100" t="s">
        <v>606</v>
      </c>
      <c r="B49" s="4">
        <v>395</v>
      </c>
    </row>
    <row r="50" spans="1:2" s="99" customFormat="1" ht="24" customHeight="1">
      <c r="A50" s="100" t="s">
        <v>607</v>
      </c>
      <c r="B50" s="4">
        <v>138</v>
      </c>
    </row>
    <row r="51" spans="1:2" s="99" customFormat="1" ht="24" customHeight="1">
      <c r="A51" s="100" t="s">
        <v>608</v>
      </c>
      <c r="B51" s="4">
        <v>1593</v>
      </c>
    </row>
    <row r="52" spans="1:2" s="99" customFormat="1" ht="24" customHeight="1">
      <c r="A52" s="100" t="s">
        <v>609</v>
      </c>
      <c r="B52" s="4">
        <v>12</v>
      </c>
    </row>
    <row r="53" spans="1:2" s="99" customFormat="1" ht="24" customHeight="1">
      <c r="A53" s="100" t="s">
        <v>610</v>
      </c>
      <c r="B53" s="4">
        <v>160</v>
      </c>
    </row>
    <row r="54" spans="1:2" s="99" customFormat="1" ht="24" customHeight="1">
      <c r="A54" s="100" t="s">
        <v>611</v>
      </c>
      <c r="B54" s="4">
        <v>1519</v>
      </c>
    </row>
    <row r="55" spans="1:2" s="99" customFormat="1" ht="24" customHeight="1">
      <c r="A55" s="100" t="s">
        <v>614</v>
      </c>
      <c r="B55" s="4">
        <v>1519</v>
      </c>
    </row>
    <row r="56" spans="1:2" s="99" customFormat="1" ht="24" customHeight="1">
      <c r="A56" s="100" t="s">
        <v>616</v>
      </c>
      <c r="B56" s="4">
        <v>68</v>
      </c>
    </row>
    <row r="57" spans="1:2" s="99" customFormat="1" ht="24" customHeight="1">
      <c r="A57" s="100" t="s">
        <v>612</v>
      </c>
      <c r="B57" s="4">
        <v>7</v>
      </c>
    </row>
    <row r="58" spans="1:2" s="99" customFormat="1" ht="24" customHeight="1">
      <c r="A58" s="100" t="s">
        <v>613</v>
      </c>
      <c r="B58" s="4">
        <v>54</v>
      </c>
    </row>
    <row r="59" spans="1:2" s="99" customFormat="1" ht="24" customHeight="1">
      <c r="A59" s="100" t="s">
        <v>615</v>
      </c>
      <c r="B59" s="4">
        <v>7</v>
      </c>
    </row>
    <row r="60" spans="1:2" s="99" customFormat="1" ht="24" customHeight="1">
      <c r="A60" s="100" t="s">
        <v>617</v>
      </c>
      <c r="B60" s="4">
        <v>12</v>
      </c>
    </row>
    <row r="61" spans="1:2" s="99" customFormat="1" ht="24" customHeight="1">
      <c r="A61" s="100" t="s">
        <v>618</v>
      </c>
      <c r="B61" s="4">
        <v>12</v>
      </c>
    </row>
    <row r="62" spans="1:2" s="101" customFormat="1" ht="24" customHeight="1">
      <c r="A62" s="102" t="s">
        <v>621</v>
      </c>
      <c r="B62" s="103"/>
    </row>
  </sheetData>
  <sheetProtection/>
  <mergeCells count="3">
    <mergeCell ref="A2:A3"/>
    <mergeCell ref="B2:B3"/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6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41.125" style="0" customWidth="1"/>
    <col min="2" max="2" width="16.625" style="0" customWidth="1"/>
    <col min="3" max="4" width="12.625" style="107" customWidth="1"/>
    <col min="5" max="5" width="12.625" style="0" customWidth="1"/>
    <col min="6" max="8" width="16.625" style="0" customWidth="1"/>
  </cols>
  <sheetData>
    <row r="1" spans="1:9" ht="60" customHeight="1">
      <c r="A1" s="108" t="s">
        <v>274</v>
      </c>
      <c r="B1" s="108"/>
      <c r="C1" s="108"/>
      <c r="D1" s="108"/>
      <c r="E1" s="108"/>
      <c r="F1" s="108"/>
      <c r="G1" s="108"/>
      <c r="H1" s="108"/>
      <c r="I1" s="18"/>
    </row>
    <row r="2" spans="1:8" ht="25.5" customHeight="1">
      <c r="A2" s="91"/>
      <c r="B2" s="92"/>
      <c r="C2" s="104"/>
      <c r="D2" s="104"/>
      <c r="E2" s="92"/>
      <c r="F2" s="92"/>
      <c r="G2" s="92"/>
      <c r="H2" s="93" t="s">
        <v>155</v>
      </c>
    </row>
    <row r="3" spans="1:8" ht="25.5" customHeight="1">
      <c r="A3" s="116" t="s">
        <v>154</v>
      </c>
      <c r="B3" s="116" t="s">
        <v>557</v>
      </c>
      <c r="C3" s="118" t="s">
        <v>558</v>
      </c>
      <c r="D3" s="119"/>
      <c r="E3" s="120"/>
      <c r="F3" s="116" t="s">
        <v>33</v>
      </c>
      <c r="G3" s="121" t="s">
        <v>13</v>
      </c>
      <c r="H3" s="116" t="s">
        <v>11</v>
      </c>
    </row>
    <row r="4" spans="1:8" ht="25.5" customHeight="1">
      <c r="A4" s="117"/>
      <c r="B4" s="117"/>
      <c r="C4" s="105" t="s">
        <v>6</v>
      </c>
      <c r="D4" s="105" t="s">
        <v>559</v>
      </c>
      <c r="E4" s="88" t="s">
        <v>560</v>
      </c>
      <c r="F4" s="117"/>
      <c r="G4" s="122"/>
      <c r="H4" s="117"/>
    </row>
    <row r="5" spans="1:8" s="90" customFormat="1" ht="25.5" customHeight="1">
      <c r="A5" s="17" t="s">
        <v>156</v>
      </c>
      <c r="B5" s="88">
        <v>88460</v>
      </c>
      <c r="C5" s="105">
        <v>81259</v>
      </c>
      <c r="D5" s="105">
        <v>91785</v>
      </c>
      <c r="E5" s="88">
        <v>90519</v>
      </c>
      <c r="F5" s="89">
        <f>E5/D5*100</f>
        <v>98.62068965517241</v>
      </c>
      <c r="G5" s="89">
        <f>(E5-B5)/B5*100</f>
        <v>2.327605697490391</v>
      </c>
      <c r="H5" s="88"/>
    </row>
    <row r="6" spans="1:8" ht="25.5" customHeight="1">
      <c r="A6" s="17" t="s">
        <v>157</v>
      </c>
      <c r="B6" s="4">
        <v>15970</v>
      </c>
      <c r="C6" s="106">
        <v>12336</v>
      </c>
      <c r="D6" s="106">
        <v>16297</v>
      </c>
      <c r="E6" s="4">
        <v>16297</v>
      </c>
      <c r="F6" s="9">
        <f>E6/D6*100</f>
        <v>100</v>
      </c>
      <c r="G6" s="9">
        <f aca="true" t="shared" si="0" ref="G6:G12">(E6-B6)/B6*100</f>
        <v>2.047589229805886</v>
      </c>
      <c r="H6" s="4"/>
    </row>
    <row r="7" spans="1:8" ht="25.5" customHeight="1">
      <c r="A7" s="8" t="s">
        <v>38</v>
      </c>
      <c r="B7" s="4">
        <v>333</v>
      </c>
      <c r="C7" s="106">
        <v>359</v>
      </c>
      <c r="D7" s="106">
        <v>438</v>
      </c>
      <c r="E7" s="4">
        <v>438</v>
      </c>
      <c r="F7" s="9">
        <f>E7/D7*100</f>
        <v>100</v>
      </c>
      <c r="G7" s="9">
        <f t="shared" si="0"/>
        <v>31.53153153153153</v>
      </c>
      <c r="H7" s="4"/>
    </row>
    <row r="8" spans="1:8" ht="25.5" customHeight="1">
      <c r="A8" s="8" t="s">
        <v>354</v>
      </c>
      <c r="B8" s="4">
        <v>303</v>
      </c>
      <c r="C8" s="106">
        <v>257</v>
      </c>
      <c r="D8" s="4">
        <v>313</v>
      </c>
      <c r="E8" s="4">
        <v>313</v>
      </c>
      <c r="F8" s="9">
        <f aca="true" t="shared" si="1" ref="F8:F71">E8/D8*100</f>
        <v>100</v>
      </c>
      <c r="G8" s="9">
        <f t="shared" si="0"/>
        <v>3.3003300330033</v>
      </c>
      <c r="H8" s="4"/>
    </row>
    <row r="9" spans="1:8" ht="25.5" customHeight="1">
      <c r="A9" s="8" t="s">
        <v>357</v>
      </c>
      <c r="B9" s="4">
        <v>7</v>
      </c>
      <c r="C9" s="106">
        <f>E9/1.22</f>
        <v>8.19672131147541</v>
      </c>
      <c r="D9" s="4">
        <v>10</v>
      </c>
      <c r="E9" s="4">
        <v>10</v>
      </c>
      <c r="F9" s="9">
        <f t="shared" si="1"/>
        <v>100</v>
      </c>
      <c r="G9" s="9">
        <f t="shared" si="0"/>
        <v>42.857142857142854</v>
      </c>
      <c r="H9" s="4"/>
    </row>
    <row r="10" spans="1:8" ht="25.5" customHeight="1">
      <c r="A10" s="8" t="s">
        <v>358</v>
      </c>
      <c r="B10" s="4">
        <v>0</v>
      </c>
      <c r="C10" s="106">
        <f>E10/1.22</f>
        <v>25.40983606557377</v>
      </c>
      <c r="D10" s="4">
        <v>31</v>
      </c>
      <c r="E10" s="4">
        <v>31</v>
      </c>
      <c r="F10" s="9">
        <f t="shared" si="1"/>
        <v>100</v>
      </c>
      <c r="G10" s="9" t="e">
        <f t="shared" si="0"/>
        <v>#DIV/0!</v>
      </c>
      <c r="H10" s="4"/>
    </row>
    <row r="11" spans="1:8" ht="25.5" customHeight="1">
      <c r="A11" s="8" t="s">
        <v>359</v>
      </c>
      <c r="B11" s="4">
        <v>0</v>
      </c>
      <c r="C11" s="106">
        <f>E11/1.22</f>
        <v>19.672131147540984</v>
      </c>
      <c r="D11" s="4">
        <v>24</v>
      </c>
      <c r="E11" s="4">
        <v>24</v>
      </c>
      <c r="F11" s="9">
        <f t="shared" si="1"/>
        <v>100</v>
      </c>
      <c r="G11" s="9" t="e">
        <f t="shared" si="0"/>
        <v>#DIV/0!</v>
      </c>
      <c r="H11" s="4"/>
    </row>
    <row r="12" spans="1:8" ht="25.5" customHeight="1">
      <c r="A12" s="8" t="s">
        <v>361</v>
      </c>
      <c r="B12" s="4">
        <v>23</v>
      </c>
      <c r="C12" s="106">
        <f>E12/1.22</f>
        <v>49.18032786885246</v>
      </c>
      <c r="D12" s="4">
        <v>60</v>
      </c>
      <c r="E12" s="4">
        <v>60</v>
      </c>
      <c r="F12" s="9">
        <f t="shared" si="1"/>
        <v>100</v>
      </c>
      <c r="G12" s="9">
        <f t="shared" si="0"/>
        <v>160.8695652173913</v>
      </c>
      <c r="H12" s="4"/>
    </row>
    <row r="13" spans="1:8" ht="25.5" customHeight="1">
      <c r="A13" s="8" t="s">
        <v>39</v>
      </c>
      <c r="B13" s="4">
        <v>350</v>
      </c>
      <c r="C13" s="106">
        <v>222</v>
      </c>
      <c r="D13" s="106">
        <v>271</v>
      </c>
      <c r="E13" s="4">
        <v>271</v>
      </c>
      <c r="F13" s="9">
        <f t="shared" si="1"/>
        <v>100</v>
      </c>
      <c r="G13" s="9">
        <f aca="true" t="shared" si="2" ref="G13:G132">(E13-B13)/B13*100</f>
        <v>-22.57142857142857</v>
      </c>
      <c r="H13" s="4"/>
    </row>
    <row r="14" spans="1:8" ht="25.5" customHeight="1">
      <c r="A14" s="8" t="s">
        <v>354</v>
      </c>
      <c r="B14" s="4">
        <v>315</v>
      </c>
      <c r="C14" s="106">
        <f>E14/1.22</f>
        <v>204.0983606557377</v>
      </c>
      <c r="D14" s="4">
        <v>249</v>
      </c>
      <c r="E14" s="4">
        <v>249</v>
      </c>
      <c r="F14" s="9">
        <f t="shared" si="1"/>
        <v>100</v>
      </c>
      <c r="G14" s="9">
        <f t="shared" si="2"/>
        <v>-20.952380952380953</v>
      </c>
      <c r="H14" s="4"/>
    </row>
    <row r="15" spans="1:8" ht="25.5" customHeight="1">
      <c r="A15" s="8" t="s">
        <v>355</v>
      </c>
      <c r="B15" s="4">
        <v>35</v>
      </c>
      <c r="C15" s="106">
        <f>E15/1.22</f>
        <v>18.0327868852459</v>
      </c>
      <c r="D15" s="4">
        <v>22</v>
      </c>
      <c r="E15" s="4">
        <v>22</v>
      </c>
      <c r="F15" s="9">
        <f t="shared" si="1"/>
        <v>100</v>
      </c>
      <c r="G15" s="9">
        <f t="shared" si="2"/>
        <v>-37.142857142857146</v>
      </c>
      <c r="H15" s="4"/>
    </row>
    <row r="16" spans="1:8" ht="25.5" customHeight="1">
      <c r="A16" s="8" t="s">
        <v>40</v>
      </c>
      <c r="B16" s="4">
        <v>5060</v>
      </c>
      <c r="C16" s="106">
        <v>6246</v>
      </c>
      <c r="D16" s="106">
        <v>8877</v>
      </c>
      <c r="E16" s="4">
        <v>7611</v>
      </c>
      <c r="F16" s="9">
        <f t="shared" si="1"/>
        <v>85.7384251436296</v>
      </c>
      <c r="G16" s="9">
        <f t="shared" si="2"/>
        <v>50.415019762845844</v>
      </c>
      <c r="H16" s="4"/>
    </row>
    <row r="17" spans="1:8" ht="25.5" customHeight="1">
      <c r="A17" s="8" t="s">
        <v>354</v>
      </c>
      <c r="B17" s="4">
        <v>4689</v>
      </c>
      <c r="C17" s="106">
        <f>E17/1.218</f>
        <v>5200.328407224959</v>
      </c>
      <c r="D17" s="4">
        <f>6334+1266</f>
        <v>7600</v>
      </c>
      <c r="E17" s="4">
        <v>6334</v>
      </c>
      <c r="F17" s="9">
        <f t="shared" si="1"/>
        <v>83.34210526315789</v>
      </c>
      <c r="G17" s="9">
        <f t="shared" si="2"/>
        <v>35.08210705907443</v>
      </c>
      <c r="H17" s="4"/>
    </row>
    <row r="18" spans="1:8" ht="25.5" customHeight="1">
      <c r="A18" s="8" t="s">
        <v>355</v>
      </c>
      <c r="B18" s="4">
        <v>22</v>
      </c>
      <c r="C18" s="106">
        <f aca="true" t="shared" si="3" ref="C18:C23">E18/1.218</f>
        <v>129.7208538587849</v>
      </c>
      <c r="D18" s="4">
        <v>158</v>
      </c>
      <c r="E18" s="4">
        <v>158</v>
      </c>
      <c r="F18" s="9">
        <f t="shared" si="1"/>
        <v>100</v>
      </c>
      <c r="G18" s="9">
        <f t="shared" si="2"/>
        <v>618.1818181818181</v>
      </c>
      <c r="H18" s="4"/>
    </row>
    <row r="19" spans="1:8" ht="25.5" customHeight="1">
      <c r="A19" s="8" t="s">
        <v>356</v>
      </c>
      <c r="B19" s="4">
        <v>0</v>
      </c>
      <c r="C19" s="106">
        <f t="shared" si="3"/>
        <v>0.8210180623973727</v>
      </c>
      <c r="D19" s="4">
        <v>1</v>
      </c>
      <c r="E19" s="4">
        <v>1</v>
      </c>
      <c r="F19" s="9">
        <f t="shared" si="1"/>
        <v>100</v>
      </c>
      <c r="G19" s="9" t="e">
        <f t="shared" si="2"/>
        <v>#DIV/0!</v>
      </c>
      <c r="H19" s="4"/>
    </row>
    <row r="20" spans="1:8" ht="25.5" customHeight="1">
      <c r="A20" s="8" t="s">
        <v>362</v>
      </c>
      <c r="B20" s="4">
        <v>0</v>
      </c>
      <c r="C20" s="106">
        <f t="shared" si="3"/>
        <v>30.37766830870279</v>
      </c>
      <c r="D20" s="4">
        <v>37</v>
      </c>
      <c r="E20" s="4">
        <v>37</v>
      </c>
      <c r="F20" s="9">
        <f t="shared" si="1"/>
        <v>100</v>
      </c>
      <c r="G20" s="9" t="e">
        <f t="shared" si="2"/>
        <v>#DIV/0!</v>
      </c>
      <c r="H20" s="4"/>
    </row>
    <row r="21" spans="1:8" ht="25.5" customHeight="1">
      <c r="A21" s="8" t="s">
        <v>363</v>
      </c>
      <c r="B21" s="4">
        <v>0</v>
      </c>
      <c r="C21" s="106">
        <f t="shared" si="3"/>
        <v>333.3333333333333</v>
      </c>
      <c r="D21" s="4">
        <v>406</v>
      </c>
      <c r="E21" s="4">
        <v>406</v>
      </c>
      <c r="F21" s="9">
        <f t="shared" si="1"/>
        <v>100</v>
      </c>
      <c r="G21" s="9" t="e">
        <f t="shared" si="2"/>
        <v>#DIV/0!</v>
      </c>
      <c r="H21" s="4"/>
    </row>
    <row r="22" spans="1:8" ht="25.5" customHeight="1">
      <c r="A22" s="8" t="s">
        <v>364</v>
      </c>
      <c r="B22" s="4">
        <v>119</v>
      </c>
      <c r="C22" s="106">
        <f t="shared" si="3"/>
        <v>76.35467980295567</v>
      </c>
      <c r="D22" s="4">
        <v>93</v>
      </c>
      <c r="E22" s="4">
        <v>93</v>
      </c>
      <c r="F22" s="9">
        <f t="shared" si="1"/>
        <v>100</v>
      </c>
      <c r="G22" s="9">
        <f t="shared" si="2"/>
        <v>-21.84873949579832</v>
      </c>
      <c r="H22" s="4"/>
    </row>
    <row r="23" spans="1:8" ht="25.5" customHeight="1">
      <c r="A23" s="8" t="s">
        <v>360</v>
      </c>
      <c r="B23" s="4">
        <v>3</v>
      </c>
      <c r="C23" s="106">
        <f t="shared" si="3"/>
        <v>0</v>
      </c>
      <c r="D23" s="4">
        <v>0</v>
      </c>
      <c r="E23" s="4">
        <v>0</v>
      </c>
      <c r="F23" s="9" t="e">
        <f t="shared" si="1"/>
        <v>#DIV/0!</v>
      </c>
      <c r="G23" s="9">
        <f t="shared" si="2"/>
        <v>-100</v>
      </c>
      <c r="H23" s="4"/>
    </row>
    <row r="24" spans="1:8" ht="25.5" customHeight="1">
      <c r="A24" s="8" t="s">
        <v>365</v>
      </c>
      <c r="B24" s="4">
        <v>227</v>
      </c>
      <c r="C24" s="106">
        <v>475</v>
      </c>
      <c r="D24" s="4">
        <v>582</v>
      </c>
      <c r="E24" s="4">
        <v>582</v>
      </c>
      <c r="F24" s="9">
        <f t="shared" si="1"/>
        <v>100</v>
      </c>
      <c r="G24" s="9">
        <f t="shared" si="2"/>
        <v>156.38766519823787</v>
      </c>
      <c r="H24" s="4"/>
    </row>
    <row r="25" spans="1:8" ht="25.5" customHeight="1">
      <c r="A25" s="8" t="s">
        <v>41</v>
      </c>
      <c r="B25" s="4">
        <v>791</v>
      </c>
      <c r="C25" s="106">
        <v>487</v>
      </c>
      <c r="D25" s="106">
        <v>594</v>
      </c>
      <c r="E25" s="4">
        <v>594</v>
      </c>
      <c r="F25" s="9">
        <f t="shared" si="1"/>
        <v>100</v>
      </c>
      <c r="G25" s="9">
        <f t="shared" si="2"/>
        <v>-24.905183312262956</v>
      </c>
      <c r="H25" s="4"/>
    </row>
    <row r="26" spans="1:8" ht="25.5" customHeight="1">
      <c r="A26" s="8" t="s">
        <v>354</v>
      </c>
      <c r="B26" s="4">
        <v>623</v>
      </c>
      <c r="C26" s="106">
        <f>E26/1.219</f>
        <v>305.98851517637405</v>
      </c>
      <c r="D26" s="4">
        <v>373</v>
      </c>
      <c r="E26" s="4">
        <v>373</v>
      </c>
      <c r="F26" s="9">
        <f t="shared" si="1"/>
        <v>100</v>
      </c>
      <c r="G26" s="9">
        <f t="shared" si="2"/>
        <v>-40.12841091492777</v>
      </c>
      <c r="H26" s="4"/>
    </row>
    <row r="27" spans="1:8" ht="25.5" customHeight="1">
      <c r="A27" s="8" t="s">
        <v>355</v>
      </c>
      <c r="B27" s="4">
        <v>13</v>
      </c>
      <c r="C27" s="106">
        <f>E27/1.219</f>
        <v>82.85479901558654</v>
      </c>
      <c r="D27" s="4">
        <v>101</v>
      </c>
      <c r="E27" s="4">
        <v>101</v>
      </c>
      <c r="F27" s="9">
        <f t="shared" si="1"/>
        <v>100</v>
      </c>
      <c r="G27" s="9">
        <f t="shared" si="2"/>
        <v>676.9230769230769</v>
      </c>
      <c r="H27" s="4"/>
    </row>
    <row r="28" spans="1:8" ht="25.5" customHeight="1">
      <c r="A28" s="8" t="s">
        <v>366</v>
      </c>
      <c r="B28" s="4">
        <v>110</v>
      </c>
      <c r="C28" s="106">
        <f>E28/1.219</f>
        <v>88.59721082854799</v>
      </c>
      <c r="D28" s="4">
        <v>108</v>
      </c>
      <c r="E28" s="4">
        <v>108</v>
      </c>
      <c r="F28" s="9">
        <f t="shared" si="1"/>
        <v>100</v>
      </c>
      <c r="G28" s="9">
        <f t="shared" si="2"/>
        <v>-1.8181818181818181</v>
      </c>
      <c r="H28" s="4"/>
    </row>
    <row r="29" spans="1:8" ht="25.5" customHeight="1">
      <c r="A29" s="8" t="s">
        <v>367</v>
      </c>
      <c r="B29" s="4">
        <v>45</v>
      </c>
      <c r="C29" s="106">
        <f>E29/1.219</f>
        <v>9.844134536505331</v>
      </c>
      <c r="D29" s="4">
        <v>12</v>
      </c>
      <c r="E29" s="4">
        <v>12</v>
      </c>
      <c r="F29" s="9">
        <f t="shared" si="1"/>
        <v>100</v>
      </c>
      <c r="G29" s="9">
        <f t="shared" si="2"/>
        <v>-73.33333333333333</v>
      </c>
      <c r="H29" s="4"/>
    </row>
    <row r="30" spans="1:8" ht="25.5" customHeight="1">
      <c r="A30" s="8" t="s">
        <v>42</v>
      </c>
      <c r="B30" s="4">
        <v>300</v>
      </c>
      <c r="C30" s="106">
        <v>226</v>
      </c>
      <c r="D30" s="106">
        <v>275</v>
      </c>
      <c r="E30" s="4">
        <v>275</v>
      </c>
      <c r="F30" s="9">
        <f t="shared" si="1"/>
        <v>100</v>
      </c>
      <c r="G30" s="9">
        <f t="shared" si="2"/>
        <v>-8.333333333333332</v>
      </c>
      <c r="H30" s="4"/>
    </row>
    <row r="31" spans="1:8" ht="25.5" customHeight="1">
      <c r="A31" s="8" t="s">
        <v>354</v>
      </c>
      <c r="B31" s="4">
        <v>233</v>
      </c>
      <c r="C31" s="106">
        <v>200</v>
      </c>
      <c r="D31" s="106">
        <v>245</v>
      </c>
      <c r="E31" s="4">
        <v>245</v>
      </c>
      <c r="F31" s="9">
        <f t="shared" si="1"/>
        <v>100</v>
      </c>
      <c r="G31" s="9">
        <f t="shared" si="2"/>
        <v>5.150214592274678</v>
      </c>
      <c r="H31" s="4"/>
    </row>
    <row r="32" spans="1:8" ht="25.5" customHeight="1">
      <c r="A32" s="8" t="s">
        <v>355</v>
      </c>
      <c r="B32" s="4">
        <v>67</v>
      </c>
      <c r="C32" s="106">
        <v>26</v>
      </c>
      <c r="D32" s="106">
        <v>30</v>
      </c>
      <c r="E32" s="4">
        <v>30</v>
      </c>
      <c r="F32" s="9">
        <f t="shared" si="1"/>
        <v>100</v>
      </c>
      <c r="G32" s="9">
        <f t="shared" si="2"/>
        <v>-55.223880597014926</v>
      </c>
      <c r="H32" s="4"/>
    </row>
    <row r="33" spans="1:8" ht="25.5" customHeight="1">
      <c r="A33" s="8" t="s">
        <v>43</v>
      </c>
      <c r="B33" s="4">
        <v>822</v>
      </c>
      <c r="C33" s="106">
        <v>737</v>
      </c>
      <c r="D33" s="106">
        <v>898</v>
      </c>
      <c r="E33" s="4">
        <v>898</v>
      </c>
      <c r="F33" s="9">
        <f t="shared" si="1"/>
        <v>100</v>
      </c>
      <c r="G33" s="9">
        <f t="shared" si="2"/>
        <v>9.245742092457421</v>
      </c>
      <c r="H33" s="4"/>
    </row>
    <row r="34" spans="1:8" ht="25.5" customHeight="1">
      <c r="A34" s="8" t="s">
        <v>354</v>
      </c>
      <c r="B34" s="4">
        <v>808</v>
      </c>
      <c r="C34" s="106">
        <f>E34/1.218</f>
        <v>633.8259441707718</v>
      </c>
      <c r="D34" s="4">
        <v>772</v>
      </c>
      <c r="E34" s="4">
        <v>772</v>
      </c>
      <c r="F34" s="9">
        <f t="shared" si="1"/>
        <v>100</v>
      </c>
      <c r="G34" s="9">
        <f t="shared" si="2"/>
        <v>-4.455445544554455</v>
      </c>
      <c r="H34" s="4"/>
    </row>
    <row r="35" spans="1:8" ht="25.5" customHeight="1">
      <c r="A35" s="8" t="s">
        <v>355</v>
      </c>
      <c r="B35" s="4">
        <v>1</v>
      </c>
      <c r="C35" s="106">
        <f>E35/1.218</f>
        <v>13.136288998357964</v>
      </c>
      <c r="D35" s="4">
        <v>16</v>
      </c>
      <c r="E35" s="4">
        <v>16</v>
      </c>
      <c r="F35" s="9">
        <f t="shared" si="1"/>
        <v>100</v>
      </c>
      <c r="G35" s="9">
        <f t="shared" si="2"/>
        <v>1500</v>
      </c>
      <c r="H35" s="4"/>
    </row>
    <row r="36" spans="1:8" ht="25.5" customHeight="1">
      <c r="A36" s="8" t="s">
        <v>368</v>
      </c>
      <c r="B36" s="4">
        <v>13</v>
      </c>
      <c r="C36" s="106">
        <f>E36/1.218</f>
        <v>0.8210180623973727</v>
      </c>
      <c r="D36" s="4">
        <v>1</v>
      </c>
      <c r="E36" s="4">
        <v>1</v>
      </c>
      <c r="F36" s="9">
        <f t="shared" si="1"/>
        <v>100</v>
      </c>
      <c r="G36" s="9">
        <f t="shared" si="2"/>
        <v>-92.3076923076923</v>
      </c>
      <c r="H36" s="4"/>
    </row>
    <row r="37" spans="1:8" ht="25.5" customHeight="1">
      <c r="A37" s="8" t="s">
        <v>369</v>
      </c>
      <c r="B37" s="4">
        <v>0</v>
      </c>
      <c r="C37" s="106">
        <f>E37/1.218</f>
        <v>20.525451559934318</v>
      </c>
      <c r="D37" s="4">
        <v>25</v>
      </c>
      <c r="E37" s="4">
        <v>25</v>
      </c>
      <c r="F37" s="9">
        <f t="shared" si="1"/>
        <v>100</v>
      </c>
      <c r="G37" s="9" t="e">
        <f t="shared" si="2"/>
        <v>#DIV/0!</v>
      </c>
      <c r="H37" s="4"/>
    </row>
    <row r="38" spans="1:8" ht="25.5" customHeight="1">
      <c r="A38" s="8" t="s">
        <v>370</v>
      </c>
      <c r="B38" s="4">
        <v>0</v>
      </c>
      <c r="C38" s="106">
        <f>E38/1.218</f>
        <v>68.96551724137932</v>
      </c>
      <c r="D38" s="4">
        <v>84</v>
      </c>
      <c r="E38" s="4">
        <v>84</v>
      </c>
      <c r="F38" s="9">
        <f t="shared" si="1"/>
        <v>100</v>
      </c>
      <c r="G38" s="9" t="e">
        <f t="shared" si="2"/>
        <v>#DIV/0!</v>
      </c>
      <c r="H38" s="4"/>
    </row>
    <row r="39" spans="1:8" ht="25.5" customHeight="1">
      <c r="A39" s="8" t="s">
        <v>44</v>
      </c>
      <c r="B39" s="4">
        <v>312</v>
      </c>
      <c r="C39" s="106">
        <v>195</v>
      </c>
      <c r="D39" s="106">
        <v>237</v>
      </c>
      <c r="E39" s="4">
        <v>237</v>
      </c>
      <c r="F39" s="9">
        <f t="shared" si="1"/>
        <v>100</v>
      </c>
      <c r="G39" s="9">
        <f t="shared" si="2"/>
        <v>-24.03846153846154</v>
      </c>
      <c r="H39" s="4"/>
    </row>
    <row r="40" spans="1:8" ht="25.5" customHeight="1">
      <c r="A40" s="8" t="s">
        <v>354</v>
      </c>
      <c r="B40" s="4">
        <v>312</v>
      </c>
      <c r="C40" s="106">
        <v>195</v>
      </c>
      <c r="D40" s="106">
        <v>237</v>
      </c>
      <c r="E40" s="4">
        <v>237</v>
      </c>
      <c r="F40" s="9">
        <f t="shared" si="1"/>
        <v>100</v>
      </c>
      <c r="G40" s="9">
        <f t="shared" si="2"/>
        <v>-24.03846153846154</v>
      </c>
      <c r="H40" s="4"/>
    </row>
    <row r="41" spans="1:8" ht="25.5" customHeight="1">
      <c r="A41" s="8" t="s">
        <v>45</v>
      </c>
      <c r="B41" s="4">
        <v>232</v>
      </c>
      <c r="C41" s="106">
        <v>198</v>
      </c>
      <c r="D41" s="106">
        <v>241</v>
      </c>
      <c r="E41" s="4">
        <v>241</v>
      </c>
      <c r="F41" s="9">
        <f t="shared" si="1"/>
        <v>100</v>
      </c>
      <c r="G41" s="9">
        <f t="shared" si="2"/>
        <v>3.8793103448275863</v>
      </c>
      <c r="H41" s="4"/>
    </row>
    <row r="42" spans="1:8" ht="25.5" customHeight="1">
      <c r="A42" s="8" t="s">
        <v>354</v>
      </c>
      <c r="B42" s="4">
        <v>225</v>
      </c>
      <c r="C42" s="106">
        <f>E42/1.217</f>
        <v>152.83483976992605</v>
      </c>
      <c r="D42" s="4">
        <v>186</v>
      </c>
      <c r="E42" s="4">
        <v>186</v>
      </c>
      <c r="F42" s="9">
        <f t="shared" si="1"/>
        <v>100</v>
      </c>
      <c r="G42" s="9">
        <f t="shared" si="2"/>
        <v>-17.333333333333336</v>
      </c>
      <c r="H42" s="4"/>
    </row>
    <row r="43" spans="1:8" ht="25.5" customHeight="1">
      <c r="A43" s="8" t="s">
        <v>355</v>
      </c>
      <c r="B43" s="4">
        <v>7</v>
      </c>
      <c r="C43" s="106">
        <f>E43/1.217</f>
        <v>0</v>
      </c>
      <c r="D43" s="4">
        <v>0</v>
      </c>
      <c r="E43" s="4">
        <v>0</v>
      </c>
      <c r="F43" s="9" t="e">
        <f t="shared" si="1"/>
        <v>#DIV/0!</v>
      </c>
      <c r="G43" s="9">
        <f t="shared" si="2"/>
        <v>-100</v>
      </c>
      <c r="H43" s="4"/>
    </row>
    <row r="44" spans="1:8" ht="25.5" customHeight="1">
      <c r="A44" s="8" t="s">
        <v>371</v>
      </c>
      <c r="B44" s="4">
        <v>0</v>
      </c>
      <c r="C44" s="106">
        <f>E44/1.217</f>
        <v>33.68940016433854</v>
      </c>
      <c r="D44" s="4">
        <v>41</v>
      </c>
      <c r="E44" s="4">
        <v>41</v>
      </c>
      <c r="F44" s="9">
        <f t="shared" si="1"/>
        <v>100</v>
      </c>
      <c r="G44" s="9" t="e">
        <f t="shared" si="2"/>
        <v>#DIV/0!</v>
      </c>
      <c r="H44" s="4"/>
    </row>
    <row r="45" spans="1:8" ht="25.5" customHeight="1">
      <c r="A45" s="8" t="s">
        <v>372</v>
      </c>
      <c r="B45" s="4">
        <v>0</v>
      </c>
      <c r="C45" s="106">
        <f>E45/1.217</f>
        <v>11.503697617091207</v>
      </c>
      <c r="D45" s="4">
        <v>14</v>
      </c>
      <c r="E45" s="4">
        <v>14</v>
      </c>
      <c r="F45" s="9">
        <f t="shared" si="1"/>
        <v>100</v>
      </c>
      <c r="G45" s="9" t="e">
        <f t="shared" si="2"/>
        <v>#DIV/0!</v>
      </c>
      <c r="H45" s="4"/>
    </row>
    <row r="46" spans="1:8" ht="25.5" customHeight="1">
      <c r="A46" s="8" t="s">
        <v>46</v>
      </c>
      <c r="B46" s="4">
        <v>172</v>
      </c>
      <c r="C46" s="106">
        <v>103</v>
      </c>
      <c r="D46" s="106">
        <v>125</v>
      </c>
      <c r="E46" s="4">
        <v>125</v>
      </c>
      <c r="F46" s="9">
        <f t="shared" si="1"/>
        <v>100</v>
      </c>
      <c r="G46" s="9">
        <f t="shared" si="2"/>
        <v>-27.325581395348834</v>
      </c>
      <c r="H46" s="4"/>
    </row>
    <row r="47" spans="1:8" ht="25.5" customHeight="1">
      <c r="A47" s="8" t="s">
        <v>354</v>
      </c>
      <c r="B47" s="4">
        <v>171</v>
      </c>
      <c r="C47" s="106">
        <v>102</v>
      </c>
      <c r="D47" s="106">
        <v>125</v>
      </c>
      <c r="E47" s="4">
        <v>125</v>
      </c>
      <c r="F47" s="9">
        <f t="shared" si="1"/>
        <v>100</v>
      </c>
      <c r="G47" s="9">
        <f t="shared" si="2"/>
        <v>-26.900584795321635</v>
      </c>
      <c r="H47" s="4"/>
    </row>
    <row r="48" spans="1:8" ht="25.5" customHeight="1">
      <c r="A48" s="8" t="s">
        <v>355</v>
      </c>
      <c r="B48" s="4">
        <v>1</v>
      </c>
      <c r="C48" s="106">
        <v>1</v>
      </c>
      <c r="D48" s="106">
        <v>0</v>
      </c>
      <c r="E48" s="4">
        <v>0</v>
      </c>
      <c r="F48" s="9" t="e">
        <f t="shared" si="1"/>
        <v>#DIV/0!</v>
      </c>
      <c r="G48" s="9">
        <f t="shared" si="2"/>
        <v>-100</v>
      </c>
      <c r="H48" s="4"/>
    </row>
    <row r="49" spans="1:8" ht="25.5" customHeight="1">
      <c r="A49" s="8" t="s">
        <v>47</v>
      </c>
      <c r="B49" s="4">
        <v>636</v>
      </c>
      <c r="C49" s="106">
        <v>565</v>
      </c>
      <c r="D49" s="106">
        <v>689</v>
      </c>
      <c r="E49" s="4">
        <v>689</v>
      </c>
      <c r="F49" s="9">
        <f t="shared" si="1"/>
        <v>100</v>
      </c>
      <c r="G49" s="9">
        <f t="shared" si="2"/>
        <v>8.333333333333332</v>
      </c>
      <c r="H49" s="4"/>
    </row>
    <row r="50" spans="1:8" ht="25.5" customHeight="1">
      <c r="A50" s="8" t="s">
        <v>354</v>
      </c>
      <c r="B50" s="4">
        <v>511</v>
      </c>
      <c r="C50" s="106">
        <f>E50/1.219</f>
        <v>397.0467596390484</v>
      </c>
      <c r="D50" s="4">
        <v>484</v>
      </c>
      <c r="E50" s="4">
        <v>484</v>
      </c>
      <c r="F50" s="9">
        <f t="shared" si="1"/>
        <v>100</v>
      </c>
      <c r="G50" s="9">
        <f t="shared" si="2"/>
        <v>-5.283757338551859</v>
      </c>
      <c r="H50" s="4"/>
    </row>
    <row r="51" spans="1:8" ht="25.5" customHeight="1">
      <c r="A51" s="8" t="s">
        <v>355</v>
      </c>
      <c r="B51" s="4">
        <v>88</v>
      </c>
      <c r="C51" s="106">
        <f>E51/1.219</f>
        <v>27.89171452009844</v>
      </c>
      <c r="D51" s="4">
        <v>34</v>
      </c>
      <c r="E51" s="4">
        <v>34</v>
      </c>
      <c r="F51" s="9">
        <f t="shared" si="1"/>
        <v>100</v>
      </c>
      <c r="G51" s="9">
        <f t="shared" si="2"/>
        <v>-61.36363636363637</v>
      </c>
      <c r="H51" s="4"/>
    </row>
    <row r="52" spans="1:8" ht="25.5" customHeight="1">
      <c r="A52" s="8" t="s">
        <v>356</v>
      </c>
      <c r="B52" s="4">
        <v>13</v>
      </c>
      <c r="C52" s="106">
        <f>E52/1.219</f>
        <v>0</v>
      </c>
      <c r="D52" s="4">
        <v>0</v>
      </c>
      <c r="E52" s="4">
        <v>0</v>
      </c>
      <c r="F52" s="9" t="e">
        <f t="shared" si="1"/>
        <v>#DIV/0!</v>
      </c>
      <c r="G52" s="9">
        <f t="shared" si="2"/>
        <v>-100</v>
      </c>
      <c r="H52" s="4"/>
    </row>
    <row r="53" spans="1:8" ht="25.5" customHeight="1">
      <c r="A53" s="8" t="s">
        <v>373</v>
      </c>
      <c r="B53" s="4">
        <v>24</v>
      </c>
      <c r="C53" s="106">
        <f>E53/1.219</f>
        <v>140.27891714520098</v>
      </c>
      <c r="D53" s="4">
        <v>171</v>
      </c>
      <c r="E53" s="4">
        <v>171</v>
      </c>
      <c r="F53" s="9">
        <f t="shared" si="1"/>
        <v>100</v>
      </c>
      <c r="G53" s="9">
        <f t="shared" si="2"/>
        <v>612.5</v>
      </c>
      <c r="H53" s="4"/>
    </row>
    <row r="54" spans="1:8" ht="25.5" customHeight="1">
      <c r="A54" s="8" t="s">
        <v>48</v>
      </c>
      <c r="B54" s="4">
        <v>520</v>
      </c>
      <c r="C54" s="106">
        <v>352</v>
      </c>
      <c r="D54" s="106">
        <v>429</v>
      </c>
      <c r="E54" s="4">
        <v>429</v>
      </c>
      <c r="F54" s="9">
        <f t="shared" si="1"/>
        <v>100</v>
      </c>
      <c r="G54" s="9">
        <f t="shared" si="2"/>
        <v>-17.5</v>
      </c>
      <c r="H54" s="4"/>
    </row>
    <row r="55" spans="1:8" ht="25.5" customHeight="1">
      <c r="A55" s="8" t="s">
        <v>354</v>
      </c>
      <c r="B55" s="4">
        <v>334</v>
      </c>
      <c r="C55" s="106">
        <f>E55/1.218</f>
        <v>163.38259441707717</v>
      </c>
      <c r="D55" s="4">
        <v>199</v>
      </c>
      <c r="E55" s="4">
        <v>199</v>
      </c>
      <c r="F55" s="9">
        <f t="shared" si="1"/>
        <v>100</v>
      </c>
      <c r="G55" s="9">
        <f t="shared" si="2"/>
        <v>-40.41916167664671</v>
      </c>
      <c r="H55" s="4"/>
    </row>
    <row r="56" spans="1:8" ht="25.5" customHeight="1">
      <c r="A56" s="8" t="s">
        <v>355</v>
      </c>
      <c r="B56" s="4">
        <v>2</v>
      </c>
      <c r="C56" s="106">
        <f>E56/1.218</f>
        <v>27.914614121510674</v>
      </c>
      <c r="D56" s="4">
        <v>34</v>
      </c>
      <c r="E56" s="4">
        <v>34</v>
      </c>
      <c r="F56" s="9">
        <f t="shared" si="1"/>
        <v>100</v>
      </c>
      <c r="G56" s="9">
        <f t="shared" si="2"/>
        <v>1600</v>
      </c>
      <c r="H56" s="4"/>
    </row>
    <row r="57" spans="1:8" ht="25.5" customHeight="1">
      <c r="A57" s="8" t="s">
        <v>374</v>
      </c>
      <c r="B57" s="4">
        <v>0</v>
      </c>
      <c r="C57" s="106">
        <f>E57/1.218</f>
        <v>28.735632183908045</v>
      </c>
      <c r="D57" s="4">
        <v>35</v>
      </c>
      <c r="E57" s="4">
        <v>35</v>
      </c>
      <c r="F57" s="9">
        <f t="shared" si="1"/>
        <v>100</v>
      </c>
      <c r="G57" s="9" t="e">
        <f t="shared" si="2"/>
        <v>#DIV/0!</v>
      </c>
      <c r="H57" s="4"/>
    </row>
    <row r="58" spans="1:8" ht="25.5" customHeight="1">
      <c r="A58" s="8" t="s">
        <v>375</v>
      </c>
      <c r="B58" s="4">
        <v>184</v>
      </c>
      <c r="C58" s="106">
        <f>E58/1.218</f>
        <v>132.183908045977</v>
      </c>
      <c r="D58" s="4">
        <v>161</v>
      </c>
      <c r="E58" s="4">
        <v>161</v>
      </c>
      <c r="F58" s="9">
        <f t="shared" si="1"/>
        <v>100</v>
      </c>
      <c r="G58" s="9">
        <f t="shared" si="2"/>
        <v>-12.5</v>
      </c>
      <c r="H58" s="4"/>
    </row>
    <row r="59" spans="1:8" ht="25.5" customHeight="1">
      <c r="A59" s="8" t="s">
        <v>49</v>
      </c>
      <c r="B59" s="4">
        <v>0</v>
      </c>
      <c r="C59" s="106">
        <v>33</v>
      </c>
      <c r="D59" s="106">
        <v>40</v>
      </c>
      <c r="E59" s="4">
        <v>40</v>
      </c>
      <c r="F59" s="9">
        <f t="shared" si="1"/>
        <v>100</v>
      </c>
      <c r="G59" s="9" t="e">
        <f t="shared" si="2"/>
        <v>#DIV/0!</v>
      </c>
      <c r="H59" s="4"/>
    </row>
    <row r="60" spans="1:8" ht="25.5" customHeight="1">
      <c r="A60" s="8" t="s">
        <v>354</v>
      </c>
      <c r="B60" s="4">
        <v>0</v>
      </c>
      <c r="C60" s="106">
        <f>E60/1.212</f>
        <v>9.900990099009901</v>
      </c>
      <c r="D60" s="4">
        <v>12</v>
      </c>
      <c r="E60" s="4">
        <v>12</v>
      </c>
      <c r="F60" s="9">
        <f t="shared" si="1"/>
        <v>100</v>
      </c>
      <c r="G60" s="9" t="e">
        <f t="shared" si="2"/>
        <v>#DIV/0!</v>
      </c>
      <c r="H60" s="4"/>
    </row>
    <row r="61" spans="1:8" ht="25.5" customHeight="1">
      <c r="A61" s="8" t="s">
        <v>376</v>
      </c>
      <c r="B61" s="4">
        <v>0</v>
      </c>
      <c r="C61" s="106">
        <f>E61/1.212</f>
        <v>6.600660066006601</v>
      </c>
      <c r="D61" s="4">
        <v>8</v>
      </c>
      <c r="E61" s="4">
        <v>8</v>
      </c>
      <c r="F61" s="9">
        <f t="shared" si="1"/>
        <v>100</v>
      </c>
      <c r="G61" s="9" t="e">
        <f t="shared" si="2"/>
        <v>#DIV/0!</v>
      </c>
      <c r="H61" s="4"/>
    </row>
    <row r="62" spans="1:8" ht="25.5" customHeight="1">
      <c r="A62" s="8" t="s">
        <v>377</v>
      </c>
      <c r="B62" s="4">
        <v>0</v>
      </c>
      <c r="C62" s="106">
        <f>E62/1.212</f>
        <v>16.501650165016503</v>
      </c>
      <c r="D62" s="4">
        <v>20</v>
      </c>
      <c r="E62" s="4">
        <v>20</v>
      </c>
      <c r="F62" s="9">
        <f t="shared" si="1"/>
        <v>100</v>
      </c>
      <c r="G62" s="9" t="e">
        <f t="shared" si="2"/>
        <v>#DIV/0!</v>
      </c>
      <c r="H62" s="4"/>
    </row>
    <row r="63" spans="1:8" ht="25.5" customHeight="1">
      <c r="A63" s="8" t="s">
        <v>50</v>
      </c>
      <c r="B63" s="4">
        <v>0</v>
      </c>
      <c r="C63" s="106">
        <v>21</v>
      </c>
      <c r="D63" s="106">
        <v>25</v>
      </c>
      <c r="E63" s="4">
        <v>25</v>
      </c>
      <c r="F63" s="9">
        <f t="shared" si="1"/>
        <v>100</v>
      </c>
      <c r="G63" s="9" t="e">
        <f t="shared" si="2"/>
        <v>#DIV/0!</v>
      </c>
      <c r="H63" s="4"/>
    </row>
    <row r="64" spans="1:8" ht="25.5" customHeight="1">
      <c r="A64" s="8" t="s">
        <v>354</v>
      </c>
      <c r="B64" s="4">
        <v>0</v>
      </c>
      <c r="C64" s="106">
        <v>11</v>
      </c>
      <c r="D64" s="106">
        <v>13</v>
      </c>
      <c r="E64" s="4">
        <v>13</v>
      </c>
      <c r="F64" s="9">
        <f t="shared" si="1"/>
        <v>100</v>
      </c>
      <c r="G64" s="9" t="e">
        <f t="shared" si="2"/>
        <v>#DIV/0!</v>
      </c>
      <c r="H64" s="4"/>
    </row>
    <row r="65" spans="1:8" ht="25.5" customHeight="1">
      <c r="A65" s="8" t="s">
        <v>378</v>
      </c>
      <c r="B65" s="4">
        <v>0</v>
      </c>
      <c r="C65" s="106">
        <v>10</v>
      </c>
      <c r="D65" s="106">
        <v>12</v>
      </c>
      <c r="E65" s="4">
        <v>12</v>
      </c>
      <c r="F65" s="9">
        <f t="shared" si="1"/>
        <v>100</v>
      </c>
      <c r="G65" s="9" t="e">
        <f t="shared" si="2"/>
        <v>#DIV/0!</v>
      </c>
      <c r="H65" s="4"/>
    </row>
    <row r="66" spans="1:8" ht="25.5" customHeight="1">
      <c r="A66" s="8" t="s">
        <v>51</v>
      </c>
      <c r="B66" s="4">
        <v>358</v>
      </c>
      <c r="C66" s="106">
        <v>164</v>
      </c>
      <c r="D66" s="106">
        <v>200</v>
      </c>
      <c r="E66" s="4">
        <v>200</v>
      </c>
      <c r="F66" s="9">
        <f t="shared" si="1"/>
        <v>100</v>
      </c>
      <c r="G66" s="9">
        <f t="shared" si="2"/>
        <v>-44.134078212290504</v>
      </c>
      <c r="H66" s="4"/>
    </row>
    <row r="67" spans="1:8" ht="25.5" customHeight="1">
      <c r="A67" s="8" t="s">
        <v>354</v>
      </c>
      <c r="B67" s="4">
        <v>107</v>
      </c>
      <c r="C67" s="106">
        <f>E67/1.219</f>
        <v>82.03445447087776</v>
      </c>
      <c r="D67" s="106">
        <v>100</v>
      </c>
      <c r="E67" s="4">
        <v>100</v>
      </c>
      <c r="F67" s="9">
        <f t="shared" si="1"/>
        <v>100</v>
      </c>
      <c r="G67" s="9">
        <f t="shared" si="2"/>
        <v>-6.5420560747663545</v>
      </c>
      <c r="H67" s="4"/>
    </row>
    <row r="68" spans="1:8" ht="25.5" customHeight="1">
      <c r="A68" s="8" t="s">
        <v>379</v>
      </c>
      <c r="B68" s="4">
        <v>251</v>
      </c>
      <c r="C68" s="106">
        <f>E68/1.219</f>
        <v>82.03445447087776</v>
      </c>
      <c r="D68" s="106">
        <v>100</v>
      </c>
      <c r="E68" s="4">
        <v>100</v>
      </c>
      <c r="F68" s="9">
        <f t="shared" si="1"/>
        <v>100</v>
      </c>
      <c r="G68" s="9">
        <f t="shared" si="2"/>
        <v>-60.1593625498008</v>
      </c>
      <c r="H68" s="4"/>
    </row>
    <row r="69" spans="1:8" ht="25.5" customHeight="1">
      <c r="A69" s="8" t="s">
        <v>52</v>
      </c>
      <c r="B69" s="4">
        <v>84</v>
      </c>
      <c r="C69" s="106">
        <v>63</v>
      </c>
      <c r="D69" s="106">
        <v>77</v>
      </c>
      <c r="E69" s="4">
        <v>77</v>
      </c>
      <c r="F69" s="9">
        <f t="shared" si="1"/>
        <v>100</v>
      </c>
      <c r="G69" s="9">
        <f t="shared" si="2"/>
        <v>-8.333333333333332</v>
      </c>
      <c r="H69" s="4"/>
    </row>
    <row r="70" spans="1:8" ht="25.5" customHeight="1">
      <c r="A70" s="8" t="s">
        <v>354</v>
      </c>
      <c r="B70" s="4">
        <v>81</v>
      </c>
      <c r="C70" s="106">
        <v>63</v>
      </c>
      <c r="D70" s="106">
        <v>77</v>
      </c>
      <c r="E70" s="4">
        <v>77</v>
      </c>
      <c r="F70" s="9">
        <f t="shared" si="1"/>
        <v>100</v>
      </c>
      <c r="G70" s="9">
        <f t="shared" si="2"/>
        <v>-4.938271604938271</v>
      </c>
      <c r="H70" s="4"/>
    </row>
    <row r="71" spans="1:8" ht="25.5" customHeight="1">
      <c r="A71" s="8" t="s">
        <v>355</v>
      </c>
      <c r="B71" s="4">
        <v>3</v>
      </c>
      <c r="C71" s="106">
        <v>63</v>
      </c>
      <c r="D71" s="106">
        <v>77</v>
      </c>
      <c r="E71" s="4">
        <v>0</v>
      </c>
      <c r="F71" s="9">
        <f t="shared" si="1"/>
        <v>0</v>
      </c>
      <c r="G71" s="9">
        <f t="shared" si="2"/>
        <v>-100</v>
      </c>
      <c r="H71" s="4"/>
    </row>
    <row r="72" spans="1:8" ht="25.5" customHeight="1">
      <c r="A72" s="8" t="s">
        <v>53</v>
      </c>
      <c r="B72" s="4">
        <v>249</v>
      </c>
      <c r="C72" s="106">
        <v>216</v>
      </c>
      <c r="D72" s="106">
        <v>263</v>
      </c>
      <c r="E72" s="4">
        <v>263</v>
      </c>
      <c r="F72" s="9">
        <f aca="true" t="shared" si="4" ref="F72:F135">E72/D72*100</f>
        <v>100</v>
      </c>
      <c r="G72" s="9">
        <f t="shared" si="2"/>
        <v>5.622489959839357</v>
      </c>
      <c r="H72" s="4"/>
    </row>
    <row r="73" spans="1:8" ht="25.5" customHeight="1">
      <c r="A73" s="8" t="s">
        <v>354</v>
      </c>
      <c r="B73" s="4">
        <v>191</v>
      </c>
      <c r="C73" s="106">
        <v>180</v>
      </c>
      <c r="D73" s="4">
        <v>211</v>
      </c>
      <c r="E73" s="4">
        <v>211</v>
      </c>
      <c r="F73" s="9">
        <f t="shared" si="4"/>
        <v>100</v>
      </c>
      <c r="G73" s="9">
        <f t="shared" si="2"/>
        <v>10.471204188481675</v>
      </c>
      <c r="H73" s="4"/>
    </row>
    <row r="74" spans="1:8" ht="25.5" customHeight="1">
      <c r="A74" s="8" t="s">
        <v>355</v>
      </c>
      <c r="B74" s="4">
        <v>12</v>
      </c>
      <c r="C74" s="106">
        <v>10</v>
      </c>
      <c r="D74" s="4">
        <v>5</v>
      </c>
      <c r="E74" s="4">
        <v>5</v>
      </c>
      <c r="F74" s="9">
        <f t="shared" si="4"/>
        <v>100</v>
      </c>
      <c r="G74" s="9">
        <f t="shared" si="2"/>
        <v>-58.333333333333336</v>
      </c>
      <c r="H74" s="4"/>
    </row>
    <row r="75" spans="1:8" ht="25.5" customHeight="1">
      <c r="A75" s="8" t="s">
        <v>380</v>
      </c>
      <c r="B75" s="4">
        <v>46</v>
      </c>
      <c r="C75" s="106">
        <v>26</v>
      </c>
      <c r="D75" s="4">
        <v>47</v>
      </c>
      <c r="E75" s="4">
        <v>47</v>
      </c>
      <c r="F75" s="9">
        <f t="shared" si="4"/>
        <v>100</v>
      </c>
      <c r="G75" s="9">
        <f t="shared" si="2"/>
        <v>2.1739130434782608</v>
      </c>
      <c r="H75" s="4"/>
    </row>
    <row r="76" spans="1:8" ht="25.5" customHeight="1">
      <c r="A76" s="8" t="s">
        <v>54</v>
      </c>
      <c r="B76" s="4">
        <v>2937</v>
      </c>
      <c r="C76" s="106">
        <v>1111</v>
      </c>
      <c r="D76" s="106">
        <v>1354</v>
      </c>
      <c r="E76" s="4">
        <v>1354</v>
      </c>
      <c r="F76" s="9">
        <f t="shared" si="4"/>
        <v>100</v>
      </c>
      <c r="G76" s="9">
        <f t="shared" si="2"/>
        <v>-53.89853592100783</v>
      </c>
      <c r="H76" s="4"/>
    </row>
    <row r="77" spans="1:8" ht="25.5" customHeight="1">
      <c r="A77" s="8" t="s">
        <v>354</v>
      </c>
      <c r="B77" s="4">
        <v>2869</v>
      </c>
      <c r="C77" s="106">
        <f>E77/1.218</f>
        <v>686.3711001642037</v>
      </c>
      <c r="D77" s="4">
        <v>836</v>
      </c>
      <c r="E77" s="4">
        <v>836</v>
      </c>
      <c r="F77" s="9">
        <f t="shared" si="4"/>
        <v>100</v>
      </c>
      <c r="G77" s="9">
        <f t="shared" si="2"/>
        <v>-70.86092715231787</v>
      </c>
      <c r="H77" s="4"/>
    </row>
    <row r="78" spans="1:8" ht="25.5" customHeight="1">
      <c r="A78" s="8" t="s">
        <v>355</v>
      </c>
      <c r="B78" s="4">
        <v>27</v>
      </c>
      <c r="C78" s="106">
        <f>E78/1.218</f>
        <v>383.4154351395731</v>
      </c>
      <c r="D78" s="4">
        <v>467</v>
      </c>
      <c r="E78" s="4">
        <v>467</v>
      </c>
      <c r="F78" s="9">
        <f t="shared" si="4"/>
        <v>100</v>
      </c>
      <c r="G78" s="9">
        <f t="shared" si="2"/>
        <v>1629.6296296296298</v>
      </c>
      <c r="H78" s="4"/>
    </row>
    <row r="79" spans="1:8" ht="25.5" customHeight="1">
      <c r="A79" s="8" t="s">
        <v>381</v>
      </c>
      <c r="B79" s="4">
        <v>41</v>
      </c>
      <c r="C79" s="106">
        <v>41</v>
      </c>
      <c r="D79" s="4">
        <v>51</v>
      </c>
      <c r="E79" s="4">
        <v>51</v>
      </c>
      <c r="F79" s="9">
        <f t="shared" si="4"/>
        <v>100</v>
      </c>
      <c r="G79" s="9">
        <f t="shared" si="2"/>
        <v>24.390243902439025</v>
      </c>
      <c r="H79" s="4"/>
    </row>
    <row r="80" spans="1:8" ht="25.5" customHeight="1">
      <c r="A80" s="8" t="s">
        <v>55</v>
      </c>
      <c r="B80" s="4">
        <v>506</v>
      </c>
      <c r="C80" s="106">
        <v>368</v>
      </c>
      <c r="D80" s="106">
        <v>449</v>
      </c>
      <c r="E80" s="4">
        <v>449</v>
      </c>
      <c r="F80" s="9">
        <f t="shared" si="4"/>
        <v>100</v>
      </c>
      <c r="G80" s="9">
        <f t="shared" si="2"/>
        <v>-11.264822134387352</v>
      </c>
      <c r="H80" s="4"/>
    </row>
    <row r="81" spans="1:8" ht="25.5" customHeight="1">
      <c r="A81" s="8" t="s">
        <v>354</v>
      </c>
      <c r="B81" s="4">
        <v>413</v>
      </c>
      <c r="C81" s="106">
        <f>E81/1.22</f>
        <v>324.59016393442624</v>
      </c>
      <c r="D81" s="4">
        <v>396</v>
      </c>
      <c r="E81" s="4">
        <v>396</v>
      </c>
      <c r="F81" s="9">
        <f t="shared" si="4"/>
        <v>100</v>
      </c>
      <c r="G81" s="9">
        <f t="shared" si="2"/>
        <v>-4.116222760290557</v>
      </c>
      <c r="H81" s="4"/>
    </row>
    <row r="82" spans="1:8" ht="25.5" customHeight="1">
      <c r="A82" s="8" t="s">
        <v>355</v>
      </c>
      <c r="B82" s="4">
        <v>0</v>
      </c>
      <c r="C82" s="106">
        <f>E82/1.22</f>
        <v>21.311475409836067</v>
      </c>
      <c r="D82" s="4">
        <v>26</v>
      </c>
      <c r="E82" s="4">
        <v>26</v>
      </c>
      <c r="F82" s="9">
        <f t="shared" si="4"/>
        <v>100</v>
      </c>
      <c r="G82" s="9" t="e">
        <f t="shared" si="2"/>
        <v>#DIV/0!</v>
      </c>
      <c r="H82" s="4"/>
    </row>
    <row r="83" spans="1:8" ht="25.5" customHeight="1">
      <c r="A83" s="8" t="s">
        <v>382</v>
      </c>
      <c r="B83" s="4">
        <v>93</v>
      </c>
      <c r="C83" s="106">
        <f>E83/1.22</f>
        <v>22.13114754098361</v>
      </c>
      <c r="D83" s="4">
        <v>27</v>
      </c>
      <c r="E83" s="4">
        <v>27</v>
      </c>
      <c r="F83" s="9">
        <f t="shared" si="4"/>
        <v>100</v>
      </c>
      <c r="G83" s="9">
        <f t="shared" si="2"/>
        <v>-70.96774193548387</v>
      </c>
      <c r="H83" s="4"/>
    </row>
    <row r="84" spans="1:8" ht="25.5" customHeight="1">
      <c r="A84" s="8" t="s">
        <v>56</v>
      </c>
      <c r="B84" s="4">
        <v>289</v>
      </c>
      <c r="C84" s="106">
        <v>320</v>
      </c>
      <c r="D84" s="106">
        <v>390</v>
      </c>
      <c r="E84" s="4">
        <v>390</v>
      </c>
      <c r="F84" s="9">
        <f t="shared" si="4"/>
        <v>100</v>
      </c>
      <c r="G84" s="9">
        <f t="shared" si="2"/>
        <v>34.94809688581315</v>
      </c>
      <c r="H84" s="4"/>
    </row>
    <row r="85" spans="1:8" ht="25.5" customHeight="1">
      <c r="A85" s="8" t="s">
        <v>354</v>
      </c>
      <c r="B85" s="4">
        <v>285</v>
      </c>
      <c r="C85" s="106">
        <f>E85/1.218</f>
        <v>193.76026272577997</v>
      </c>
      <c r="D85" s="4">
        <v>236</v>
      </c>
      <c r="E85" s="4">
        <v>236</v>
      </c>
      <c r="F85" s="9">
        <f t="shared" si="4"/>
        <v>100</v>
      </c>
      <c r="G85" s="9">
        <f t="shared" si="2"/>
        <v>-17.192982456140353</v>
      </c>
      <c r="H85" s="4"/>
    </row>
    <row r="86" spans="1:8" ht="25.5" customHeight="1">
      <c r="A86" s="8" t="s">
        <v>355</v>
      </c>
      <c r="B86" s="4">
        <v>4</v>
      </c>
      <c r="C86" s="106">
        <f>E86/1.218</f>
        <v>5.74712643678161</v>
      </c>
      <c r="D86" s="4">
        <v>7</v>
      </c>
      <c r="E86" s="4">
        <v>7</v>
      </c>
      <c r="F86" s="9">
        <f t="shared" si="4"/>
        <v>100</v>
      </c>
      <c r="G86" s="9">
        <f t="shared" si="2"/>
        <v>75</v>
      </c>
      <c r="H86" s="4"/>
    </row>
    <row r="87" spans="1:8" ht="25.5" customHeight="1">
      <c r="A87" s="8" t="s">
        <v>383</v>
      </c>
      <c r="B87" s="4">
        <v>0</v>
      </c>
      <c r="C87" s="106">
        <f>E87/1.218</f>
        <v>120.6896551724138</v>
      </c>
      <c r="D87" s="4">
        <v>147</v>
      </c>
      <c r="E87" s="4">
        <v>147</v>
      </c>
      <c r="F87" s="9">
        <f t="shared" si="4"/>
        <v>100</v>
      </c>
      <c r="G87" s="9" t="e">
        <f t="shared" si="2"/>
        <v>#DIV/0!</v>
      </c>
      <c r="H87" s="4"/>
    </row>
    <row r="88" spans="1:8" ht="25.5" customHeight="1">
      <c r="A88" s="8" t="s">
        <v>57</v>
      </c>
      <c r="B88" s="4">
        <v>52</v>
      </c>
      <c r="C88" s="106">
        <v>65</v>
      </c>
      <c r="D88" s="106">
        <v>79</v>
      </c>
      <c r="E88" s="4">
        <v>79</v>
      </c>
      <c r="F88" s="9">
        <f t="shared" si="4"/>
        <v>100</v>
      </c>
      <c r="G88" s="9">
        <f t="shared" si="2"/>
        <v>51.92307692307693</v>
      </c>
      <c r="H88" s="4"/>
    </row>
    <row r="89" spans="1:8" ht="25.5" customHeight="1">
      <c r="A89" s="8" t="s">
        <v>354</v>
      </c>
      <c r="B89" s="4">
        <v>52</v>
      </c>
      <c r="C89" s="106">
        <v>64</v>
      </c>
      <c r="D89" s="4">
        <v>77</v>
      </c>
      <c r="E89" s="4">
        <v>77</v>
      </c>
      <c r="F89" s="9">
        <f t="shared" si="4"/>
        <v>100</v>
      </c>
      <c r="G89" s="9">
        <f t="shared" si="2"/>
        <v>48.07692307692308</v>
      </c>
      <c r="H89" s="4"/>
    </row>
    <row r="90" spans="1:8" ht="25.5" customHeight="1">
      <c r="A90" s="8" t="s">
        <v>355</v>
      </c>
      <c r="B90" s="4">
        <v>0</v>
      </c>
      <c r="C90" s="106">
        <v>1</v>
      </c>
      <c r="D90" s="4">
        <v>2</v>
      </c>
      <c r="E90" s="4">
        <v>2</v>
      </c>
      <c r="F90" s="9">
        <f t="shared" si="4"/>
        <v>100</v>
      </c>
      <c r="G90" s="9" t="e">
        <f t="shared" si="2"/>
        <v>#DIV/0!</v>
      </c>
      <c r="H90" s="4"/>
    </row>
    <row r="91" spans="1:8" ht="25.5" customHeight="1">
      <c r="A91" s="8" t="s">
        <v>58</v>
      </c>
      <c r="B91" s="4">
        <v>129</v>
      </c>
      <c r="C91" s="106">
        <v>285</v>
      </c>
      <c r="D91" s="106">
        <v>346</v>
      </c>
      <c r="E91" s="4">
        <v>346</v>
      </c>
      <c r="F91" s="9">
        <f t="shared" si="4"/>
        <v>100</v>
      </c>
      <c r="G91" s="9">
        <f t="shared" si="2"/>
        <v>168.2170542635659</v>
      </c>
      <c r="H91" s="4"/>
    </row>
    <row r="92" spans="1:8" ht="25.5" customHeight="1">
      <c r="A92" s="8" t="s">
        <v>354</v>
      </c>
      <c r="B92" s="4">
        <v>126</v>
      </c>
      <c r="C92" s="106">
        <v>280</v>
      </c>
      <c r="D92" s="4">
        <v>341</v>
      </c>
      <c r="E92" s="4">
        <v>341</v>
      </c>
      <c r="F92" s="9">
        <f t="shared" si="4"/>
        <v>100</v>
      </c>
      <c r="G92" s="9">
        <f t="shared" si="2"/>
        <v>170.63492063492063</v>
      </c>
      <c r="H92" s="4"/>
    </row>
    <row r="93" spans="1:8" ht="25.5" customHeight="1">
      <c r="A93" s="8" t="s">
        <v>355</v>
      </c>
      <c r="B93" s="4">
        <v>0</v>
      </c>
      <c r="C93" s="106">
        <v>1</v>
      </c>
      <c r="D93" s="4">
        <v>1</v>
      </c>
      <c r="E93" s="4">
        <v>1</v>
      </c>
      <c r="F93" s="9">
        <f t="shared" si="4"/>
        <v>100</v>
      </c>
      <c r="G93" s="9" t="e">
        <f t="shared" si="2"/>
        <v>#DIV/0!</v>
      </c>
      <c r="H93" s="4"/>
    </row>
    <row r="94" spans="1:8" ht="25.5" customHeight="1">
      <c r="A94" s="8" t="s">
        <v>384</v>
      </c>
      <c r="B94" s="4">
        <v>3</v>
      </c>
      <c r="C94" s="106">
        <v>4</v>
      </c>
      <c r="D94" s="4">
        <v>4</v>
      </c>
      <c r="E94" s="4">
        <v>4</v>
      </c>
      <c r="F94" s="9">
        <f t="shared" si="4"/>
        <v>100</v>
      </c>
      <c r="G94" s="9">
        <f t="shared" si="2"/>
        <v>33.33333333333333</v>
      </c>
      <c r="H94" s="4"/>
    </row>
    <row r="95" spans="1:8" ht="25.5" customHeight="1">
      <c r="A95" s="8" t="s">
        <v>59</v>
      </c>
      <c r="B95" s="4">
        <v>1838</v>
      </c>
      <c r="C95" s="106">
        <v>0</v>
      </c>
      <c r="D95" s="106">
        <v>0</v>
      </c>
      <c r="E95" s="4">
        <v>0</v>
      </c>
      <c r="F95" s="9" t="e">
        <f t="shared" si="4"/>
        <v>#DIV/0!</v>
      </c>
      <c r="G95" s="9">
        <f t="shared" si="2"/>
        <v>-100</v>
      </c>
      <c r="H95" s="4"/>
    </row>
    <row r="96" spans="1:8" ht="25.5" customHeight="1">
      <c r="A96" s="8" t="s">
        <v>385</v>
      </c>
      <c r="B96" s="4">
        <v>1838</v>
      </c>
      <c r="C96" s="106">
        <v>0</v>
      </c>
      <c r="D96" s="106">
        <v>0</v>
      </c>
      <c r="E96" s="4">
        <v>0</v>
      </c>
      <c r="F96" s="9" t="e">
        <f t="shared" si="4"/>
        <v>#DIV/0!</v>
      </c>
      <c r="G96" s="9">
        <f t="shared" si="2"/>
        <v>-100</v>
      </c>
      <c r="H96" s="4"/>
    </row>
    <row r="97" spans="1:8" ht="25.5" customHeight="1">
      <c r="A97" s="17" t="s">
        <v>60</v>
      </c>
      <c r="B97" s="4">
        <v>1150</v>
      </c>
      <c r="C97" s="106">
        <v>5173</v>
      </c>
      <c r="D97" s="106">
        <v>2328</v>
      </c>
      <c r="E97" s="4">
        <v>2328</v>
      </c>
      <c r="F97" s="9">
        <f t="shared" si="4"/>
        <v>100</v>
      </c>
      <c r="G97" s="9">
        <f t="shared" si="2"/>
        <v>102.43478260869566</v>
      </c>
      <c r="H97" s="4"/>
    </row>
    <row r="98" spans="1:8" ht="25.5" customHeight="1">
      <c r="A98" s="8" t="s">
        <v>61</v>
      </c>
      <c r="B98" s="4">
        <v>0</v>
      </c>
      <c r="C98" s="106">
        <v>391</v>
      </c>
      <c r="D98" s="106">
        <v>19</v>
      </c>
      <c r="E98" s="4">
        <v>19</v>
      </c>
      <c r="F98" s="9">
        <f t="shared" si="4"/>
        <v>100</v>
      </c>
      <c r="G98" s="9" t="e">
        <f t="shared" si="2"/>
        <v>#DIV/0!</v>
      </c>
      <c r="H98" s="4"/>
    </row>
    <row r="99" spans="1:8" ht="25.5" customHeight="1">
      <c r="A99" s="8" t="s">
        <v>386</v>
      </c>
      <c r="B99" s="4">
        <v>0</v>
      </c>
      <c r="C99" s="106">
        <v>391</v>
      </c>
      <c r="D99" s="106">
        <v>19</v>
      </c>
      <c r="E99" s="4">
        <v>19</v>
      </c>
      <c r="F99" s="9">
        <f t="shared" si="4"/>
        <v>100</v>
      </c>
      <c r="G99" s="9" t="e">
        <f t="shared" si="2"/>
        <v>#DIV/0!</v>
      </c>
      <c r="H99" s="4"/>
    </row>
    <row r="100" spans="1:8" ht="25.5" customHeight="1">
      <c r="A100" s="8" t="s">
        <v>62</v>
      </c>
      <c r="B100" s="4">
        <v>467</v>
      </c>
      <c r="C100" s="106">
        <v>3307</v>
      </c>
      <c r="D100" s="106">
        <v>955</v>
      </c>
      <c r="E100" s="4">
        <v>955</v>
      </c>
      <c r="F100" s="9">
        <f t="shared" si="4"/>
        <v>100</v>
      </c>
      <c r="G100" s="9">
        <f t="shared" si="2"/>
        <v>104.4967880085653</v>
      </c>
      <c r="H100" s="4"/>
    </row>
    <row r="101" spans="1:8" ht="25.5" customHeight="1">
      <c r="A101" s="8" t="s">
        <v>354</v>
      </c>
      <c r="B101" s="4">
        <v>235</v>
      </c>
      <c r="C101" s="106">
        <v>2590</v>
      </c>
      <c r="D101" s="4">
        <v>748</v>
      </c>
      <c r="E101" s="4">
        <v>748</v>
      </c>
      <c r="F101" s="9">
        <f t="shared" si="4"/>
        <v>100</v>
      </c>
      <c r="G101" s="9">
        <f t="shared" si="2"/>
        <v>218.29787234042556</v>
      </c>
      <c r="H101" s="4"/>
    </row>
    <row r="102" spans="1:8" ht="25.5" customHeight="1">
      <c r="A102" s="8" t="s">
        <v>355</v>
      </c>
      <c r="B102" s="4">
        <v>36</v>
      </c>
      <c r="C102" s="106">
        <f>E102/0.2887</f>
        <v>0</v>
      </c>
      <c r="D102" s="4">
        <v>0</v>
      </c>
      <c r="E102" s="4">
        <v>0</v>
      </c>
      <c r="F102" s="9" t="e">
        <f t="shared" si="4"/>
        <v>#DIV/0!</v>
      </c>
      <c r="G102" s="9">
        <f t="shared" si="2"/>
        <v>-100</v>
      </c>
      <c r="H102" s="4"/>
    </row>
    <row r="103" spans="1:8" ht="25.5" customHeight="1">
      <c r="A103" s="8" t="s">
        <v>387</v>
      </c>
      <c r="B103" s="4">
        <v>116</v>
      </c>
      <c r="C103" s="106">
        <f>E103/0.2887</f>
        <v>717.0072739868375</v>
      </c>
      <c r="D103" s="4">
        <v>207</v>
      </c>
      <c r="E103" s="4">
        <v>207</v>
      </c>
      <c r="F103" s="9">
        <f t="shared" si="4"/>
        <v>100</v>
      </c>
      <c r="G103" s="9">
        <f t="shared" si="2"/>
        <v>78.44827586206897</v>
      </c>
      <c r="H103" s="4"/>
    </row>
    <row r="104" spans="1:8" ht="25.5" customHeight="1">
      <c r="A104" s="8" t="s">
        <v>368</v>
      </c>
      <c r="B104" s="4">
        <v>80</v>
      </c>
      <c r="C104" s="106">
        <f>E104/0.2887</f>
        <v>0</v>
      </c>
      <c r="D104" s="4">
        <v>0</v>
      </c>
      <c r="E104" s="4">
        <v>0</v>
      </c>
      <c r="F104" s="9" t="e">
        <f t="shared" si="4"/>
        <v>#DIV/0!</v>
      </c>
      <c r="G104" s="9">
        <f t="shared" si="2"/>
        <v>-100</v>
      </c>
      <c r="H104" s="4"/>
    </row>
    <row r="105" spans="1:8" ht="25.5" customHeight="1">
      <c r="A105" s="8" t="s">
        <v>63</v>
      </c>
      <c r="B105" s="4">
        <v>329</v>
      </c>
      <c r="C105" s="106">
        <v>861</v>
      </c>
      <c r="D105" s="106">
        <v>631</v>
      </c>
      <c r="E105" s="4">
        <v>631</v>
      </c>
      <c r="F105" s="9">
        <f t="shared" si="4"/>
        <v>100</v>
      </c>
      <c r="G105" s="9">
        <f t="shared" si="2"/>
        <v>91.7933130699088</v>
      </c>
      <c r="H105" s="4"/>
    </row>
    <row r="106" spans="1:8" ht="25.5" customHeight="1">
      <c r="A106" s="8" t="s">
        <v>354</v>
      </c>
      <c r="B106" s="4">
        <v>309</v>
      </c>
      <c r="C106" s="106">
        <f>E106/0.7328</f>
        <v>661.8449781659389</v>
      </c>
      <c r="D106" s="4">
        <v>485</v>
      </c>
      <c r="E106" s="4">
        <v>485</v>
      </c>
      <c r="F106" s="9">
        <f t="shared" si="4"/>
        <v>100</v>
      </c>
      <c r="G106" s="9">
        <f t="shared" si="2"/>
        <v>56.957928802588995</v>
      </c>
      <c r="H106" s="4"/>
    </row>
    <row r="107" spans="1:8" ht="25.5" customHeight="1">
      <c r="A107" s="8" t="s">
        <v>355</v>
      </c>
      <c r="B107" s="4">
        <v>20</v>
      </c>
      <c r="C107" s="106">
        <f>E107/0.7328</f>
        <v>0</v>
      </c>
      <c r="D107" s="4">
        <v>0</v>
      </c>
      <c r="E107" s="4">
        <v>0</v>
      </c>
      <c r="F107" s="9" t="e">
        <f t="shared" si="4"/>
        <v>#DIV/0!</v>
      </c>
      <c r="G107" s="9">
        <f t="shared" si="2"/>
        <v>-100</v>
      </c>
      <c r="H107" s="4"/>
    </row>
    <row r="108" spans="1:8" ht="25.5" customHeight="1">
      <c r="A108" s="8" t="s">
        <v>388</v>
      </c>
      <c r="B108" s="4">
        <v>0</v>
      </c>
      <c r="C108" s="106">
        <f>E108/0.7328</f>
        <v>199.235807860262</v>
      </c>
      <c r="D108" s="4">
        <v>146</v>
      </c>
      <c r="E108" s="4">
        <v>146</v>
      </c>
      <c r="F108" s="9">
        <f t="shared" si="4"/>
        <v>100</v>
      </c>
      <c r="G108" s="9" t="e">
        <f t="shared" si="2"/>
        <v>#DIV/0!</v>
      </c>
      <c r="H108" s="4"/>
    </row>
    <row r="109" spans="1:8" ht="25.5" customHeight="1">
      <c r="A109" s="8" t="s">
        <v>64</v>
      </c>
      <c r="B109" s="4">
        <v>224</v>
      </c>
      <c r="C109" s="106">
        <v>398</v>
      </c>
      <c r="D109" s="106">
        <v>488</v>
      </c>
      <c r="E109" s="4">
        <v>488</v>
      </c>
      <c r="F109" s="9">
        <f t="shared" si="4"/>
        <v>100</v>
      </c>
      <c r="G109" s="9">
        <f t="shared" si="2"/>
        <v>117.85714285714286</v>
      </c>
      <c r="H109" s="4"/>
    </row>
    <row r="110" spans="1:8" ht="25.5" customHeight="1">
      <c r="A110" s="8" t="s">
        <v>354</v>
      </c>
      <c r="B110" s="4">
        <v>143</v>
      </c>
      <c r="C110" s="106">
        <f>E110/1.226</f>
        <v>343.3931484502447</v>
      </c>
      <c r="D110" s="4">
        <v>421</v>
      </c>
      <c r="E110" s="4">
        <v>421</v>
      </c>
      <c r="F110" s="9">
        <f t="shared" si="4"/>
        <v>100</v>
      </c>
      <c r="G110" s="9">
        <f t="shared" si="2"/>
        <v>194.4055944055944</v>
      </c>
      <c r="H110" s="4"/>
    </row>
    <row r="111" spans="1:8" ht="25.5" customHeight="1">
      <c r="A111" s="8" t="s">
        <v>355</v>
      </c>
      <c r="B111" s="4">
        <v>10</v>
      </c>
      <c r="C111" s="106">
        <f>E111/1.226</f>
        <v>54.64926590538336</v>
      </c>
      <c r="D111" s="4">
        <v>67</v>
      </c>
      <c r="E111" s="4">
        <v>67</v>
      </c>
      <c r="F111" s="9">
        <f t="shared" si="4"/>
        <v>100</v>
      </c>
      <c r="G111" s="9">
        <f t="shared" si="2"/>
        <v>570</v>
      </c>
      <c r="H111" s="4"/>
    </row>
    <row r="112" spans="1:8" ht="25.5" customHeight="1">
      <c r="A112" s="8" t="s">
        <v>389</v>
      </c>
      <c r="B112" s="4">
        <v>60</v>
      </c>
      <c r="C112" s="106">
        <f>E112/1.226</f>
        <v>0</v>
      </c>
      <c r="D112" s="4">
        <v>0</v>
      </c>
      <c r="E112" s="4">
        <v>0</v>
      </c>
      <c r="F112" s="9" t="e">
        <f t="shared" si="4"/>
        <v>#DIV/0!</v>
      </c>
      <c r="G112" s="9">
        <f t="shared" si="2"/>
        <v>-100</v>
      </c>
      <c r="H112" s="4"/>
    </row>
    <row r="113" spans="1:8" ht="25.5" customHeight="1">
      <c r="A113" s="8" t="s">
        <v>390</v>
      </c>
      <c r="B113" s="4">
        <v>11</v>
      </c>
      <c r="C113" s="106">
        <f>E113/1.226</f>
        <v>0</v>
      </c>
      <c r="D113" s="4">
        <v>0</v>
      </c>
      <c r="E113" s="4">
        <v>0</v>
      </c>
      <c r="F113" s="9" t="e">
        <f t="shared" si="4"/>
        <v>#DIV/0!</v>
      </c>
      <c r="G113" s="9">
        <f t="shared" si="2"/>
        <v>-100</v>
      </c>
      <c r="H113" s="4"/>
    </row>
    <row r="114" spans="1:8" ht="25.5" customHeight="1">
      <c r="A114" s="8" t="s">
        <v>65</v>
      </c>
      <c r="B114" s="4">
        <v>130</v>
      </c>
      <c r="C114" s="106">
        <v>209</v>
      </c>
      <c r="D114" s="106">
        <v>235</v>
      </c>
      <c r="E114" s="4">
        <v>235</v>
      </c>
      <c r="F114" s="9">
        <f t="shared" si="4"/>
        <v>100</v>
      </c>
      <c r="G114" s="9">
        <f t="shared" si="2"/>
        <v>80.76923076923077</v>
      </c>
      <c r="H114" s="4"/>
    </row>
    <row r="115" spans="1:8" ht="25.5" customHeight="1">
      <c r="A115" s="8" t="s">
        <v>354</v>
      </c>
      <c r="B115" s="4">
        <v>120</v>
      </c>
      <c r="C115" s="106">
        <f>E115/1.1244</f>
        <v>192.10245464247598</v>
      </c>
      <c r="D115" s="4">
        <v>216</v>
      </c>
      <c r="E115" s="4">
        <v>216</v>
      </c>
      <c r="F115" s="9">
        <f t="shared" si="4"/>
        <v>100</v>
      </c>
      <c r="G115" s="9">
        <f t="shared" si="2"/>
        <v>80</v>
      </c>
      <c r="H115" s="4"/>
    </row>
    <row r="116" spans="1:8" ht="25.5" customHeight="1">
      <c r="A116" s="8" t="s">
        <v>355</v>
      </c>
      <c r="B116" s="4">
        <v>10</v>
      </c>
      <c r="C116" s="106">
        <f>E116/1.1244</f>
        <v>0</v>
      </c>
      <c r="D116" s="4">
        <v>0</v>
      </c>
      <c r="E116" s="4">
        <v>0</v>
      </c>
      <c r="F116" s="9" t="e">
        <f t="shared" si="4"/>
        <v>#DIV/0!</v>
      </c>
      <c r="G116" s="9">
        <f t="shared" si="2"/>
        <v>-100</v>
      </c>
      <c r="H116" s="4"/>
    </row>
    <row r="117" spans="1:8" ht="25.5" customHeight="1">
      <c r="A117" s="8" t="s">
        <v>391</v>
      </c>
      <c r="B117" s="4">
        <v>0</v>
      </c>
      <c r="C117" s="106">
        <f>E117/1.1244</f>
        <v>2.6680896478121663</v>
      </c>
      <c r="D117" s="4">
        <v>3</v>
      </c>
      <c r="E117" s="4">
        <v>3</v>
      </c>
      <c r="F117" s="9">
        <f t="shared" si="4"/>
        <v>100</v>
      </c>
      <c r="G117" s="9" t="e">
        <f t="shared" si="2"/>
        <v>#DIV/0!</v>
      </c>
      <c r="H117" s="4"/>
    </row>
    <row r="118" spans="1:8" ht="25.5" customHeight="1">
      <c r="A118" s="8" t="s">
        <v>392</v>
      </c>
      <c r="B118" s="4">
        <v>0</v>
      </c>
      <c r="C118" s="106">
        <f>E118/1.1244</f>
        <v>9.782995375311277</v>
      </c>
      <c r="D118" s="4">
        <v>11</v>
      </c>
      <c r="E118" s="4">
        <v>11</v>
      </c>
      <c r="F118" s="9">
        <f t="shared" si="4"/>
        <v>100</v>
      </c>
      <c r="G118" s="9" t="e">
        <f t="shared" si="2"/>
        <v>#DIV/0!</v>
      </c>
      <c r="H118" s="4"/>
    </row>
    <row r="119" spans="1:8" ht="25.5" customHeight="1">
      <c r="A119" s="8" t="s">
        <v>393</v>
      </c>
      <c r="B119" s="4">
        <v>0</v>
      </c>
      <c r="C119" s="106">
        <f>E119/1.1244</f>
        <v>4.446816079686944</v>
      </c>
      <c r="D119" s="4">
        <v>5</v>
      </c>
      <c r="E119" s="4">
        <v>5</v>
      </c>
      <c r="F119" s="9">
        <f t="shared" si="4"/>
        <v>100</v>
      </c>
      <c r="G119" s="9" t="e">
        <f t="shared" si="2"/>
        <v>#DIV/0!</v>
      </c>
      <c r="H119" s="4"/>
    </row>
    <row r="120" spans="1:8" ht="25.5" customHeight="1">
      <c r="A120" s="71" t="s">
        <v>275</v>
      </c>
      <c r="B120" s="4">
        <v>0</v>
      </c>
      <c r="C120" s="106">
        <v>7</v>
      </c>
      <c r="D120" s="106">
        <v>0</v>
      </c>
      <c r="E120" s="4">
        <v>0</v>
      </c>
      <c r="F120" s="9" t="e">
        <f t="shared" si="4"/>
        <v>#DIV/0!</v>
      </c>
      <c r="G120" s="9" t="e">
        <f t="shared" si="2"/>
        <v>#DIV/0!</v>
      </c>
      <c r="H120" s="4"/>
    </row>
    <row r="121" spans="1:8" ht="25.5" customHeight="1">
      <c r="A121" s="17" t="s">
        <v>66</v>
      </c>
      <c r="B121" s="4">
        <v>20103</v>
      </c>
      <c r="C121" s="106">
        <v>9993</v>
      </c>
      <c r="D121" s="106">
        <v>21919</v>
      </c>
      <c r="E121" s="4">
        <v>21919</v>
      </c>
      <c r="F121" s="9">
        <f t="shared" si="4"/>
        <v>100</v>
      </c>
      <c r="G121" s="9">
        <f t="shared" si="2"/>
        <v>9.033477590409392</v>
      </c>
      <c r="H121" s="4"/>
    </row>
    <row r="122" spans="1:8" ht="25.5" customHeight="1">
      <c r="A122" s="8" t="s">
        <v>67</v>
      </c>
      <c r="B122" s="4">
        <v>6710</v>
      </c>
      <c r="C122" s="106">
        <v>246</v>
      </c>
      <c r="D122" s="106">
        <v>5052</v>
      </c>
      <c r="E122" s="4">
        <v>5052</v>
      </c>
      <c r="F122" s="9">
        <f t="shared" si="4"/>
        <v>100</v>
      </c>
      <c r="G122" s="9">
        <f t="shared" si="2"/>
        <v>-24.709388971684053</v>
      </c>
      <c r="H122" s="4"/>
    </row>
    <row r="123" spans="1:8" ht="25.5" customHeight="1">
      <c r="A123" s="8" t="s">
        <v>354</v>
      </c>
      <c r="B123" s="4">
        <v>3942</v>
      </c>
      <c r="C123" s="106">
        <f>E123/20.5365</f>
        <v>237.77177221045454</v>
      </c>
      <c r="D123" s="4">
        <v>4883</v>
      </c>
      <c r="E123" s="4">
        <v>4883</v>
      </c>
      <c r="F123" s="9">
        <f t="shared" si="4"/>
        <v>100</v>
      </c>
      <c r="G123" s="9">
        <f t="shared" si="2"/>
        <v>23.87113140537798</v>
      </c>
      <c r="H123" s="4"/>
    </row>
    <row r="124" spans="1:8" ht="25.5" customHeight="1">
      <c r="A124" s="8" t="s">
        <v>355</v>
      </c>
      <c r="B124" s="4">
        <v>2768</v>
      </c>
      <c r="C124" s="106">
        <f>E124/20.5365</f>
        <v>3.213790081075159</v>
      </c>
      <c r="D124" s="4">
        <v>66</v>
      </c>
      <c r="E124" s="4">
        <v>66</v>
      </c>
      <c r="F124" s="9">
        <f t="shared" si="4"/>
        <v>100</v>
      </c>
      <c r="G124" s="9">
        <f t="shared" si="2"/>
        <v>-97.61560693641619</v>
      </c>
      <c r="H124" s="4"/>
    </row>
    <row r="125" spans="1:8" ht="25.5" customHeight="1">
      <c r="A125" s="8" t="s">
        <v>394</v>
      </c>
      <c r="B125" s="4">
        <v>0</v>
      </c>
      <c r="C125" s="106">
        <f>E125/20.5365</f>
        <v>5.015460278041536</v>
      </c>
      <c r="D125" s="4">
        <v>103</v>
      </c>
      <c r="E125" s="4">
        <v>103</v>
      </c>
      <c r="F125" s="9">
        <f t="shared" si="4"/>
        <v>100</v>
      </c>
      <c r="G125" s="9" t="e">
        <f t="shared" si="2"/>
        <v>#DIV/0!</v>
      </c>
      <c r="H125" s="4"/>
    </row>
    <row r="126" spans="1:8" ht="25.5" customHeight="1">
      <c r="A126" s="8" t="s">
        <v>68</v>
      </c>
      <c r="B126" s="4">
        <v>13302</v>
      </c>
      <c r="C126" s="106">
        <v>9642</v>
      </c>
      <c r="D126" s="106">
        <v>16771</v>
      </c>
      <c r="E126" s="4">
        <v>16771</v>
      </c>
      <c r="F126" s="9">
        <f t="shared" si="4"/>
        <v>100</v>
      </c>
      <c r="G126" s="9">
        <f t="shared" si="2"/>
        <v>26.078785145090965</v>
      </c>
      <c r="H126" s="4"/>
    </row>
    <row r="127" spans="1:8" ht="25.5" customHeight="1">
      <c r="A127" s="8" t="s">
        <v>395</v>
      </c>
      <c r="B127" s="4">
        <v>1863</v>
      </c>
      <c r="C127" s="106">
        <f>E127/1.7393</f>
        <v>1421.2614270108663</v>
      </c>
      <c r="D127" s="4">
        <v>2472</v>
      </c>
      <c r="E127" s="4">
        <v>2472</v>
      </c>
      <c r="F127" s="9">
        <f t="shared" si="4"/>
        <v>100</v>
      </c>
      <c r="G127" s="9">
        <f t="shared" si="2"/>
        <v>32.689210950080515</v>
      </c>
      <c r="H127" s="4"/>
    </row>
    <row r="128" spans="1:8" ht="25.5" customHeight="1">
      <c r="A128" s="8" t="s">
        <v>396</v>
      </c>
      <c r="B128" s="4">
        <v>4533</v>
      </c>
      <c r="C128" s="106">
        <f>E128/1.7393</f>
        <v>2893.6928649456677</v>
      </c>
      <c r="D128" s="4">
        <v>5033</v>
      </c>
      <c r="E128" s="4">
        <v>5033</v>
      </c>
      <c r="F128" s="9">
        <f t="shared" si="4"/>
        <v>100</v>
      </c>
      <c r="G128" s="9">
        <f t="shared" si="2"/>
        <v>11.030222810500772</v>
      </c>
      <c r="H128" s="4"/>
    </row>
    <row r="129" spans="1:8" ht="25.5" customHeight="1">
      <c r="A129" s="8" t="s">
        <v>397</v>
      </c>
      <c r="B129" s="4">
        <v>2650</v>
      </c>
      <c r="C129" s="106">
        <f>E129/1.7393</f>
        <v>2133.0420284022307</v>
      </c>
      <c r="D129" s="4">
        <v>3710</v>
      </c>
      <c r="E129" s="4">
        <v>3710</v>
      </c>
      <c r="F129" s="9">
        <f t="shared" si="4"/>
        <v>100</v>
      </c>
      <c r="G129" s="9">
        <f t="shared" si="2"/>
        <v>40</v>
      </c>
      <c r="H129" s="4"/>
    </row>
    <row r="130" spans="1:8" ht="25.5" customHeight="1">
      <c r="A130" s="8" t="s">
        <v>398</v>
      </c>
      <c r="B130" s="4">
        <v>2540</v>
      </c>
      <c r="C130" s="106">
        <f>E130/1.7393</f>
        <v>1924.337377105732</v>
      </c>
      <c r="D130" s="4">
        <v>3347</v>
      </c>
      <c r="E130" s="4">
        <v>3347</v>
      </c>
      <c r="F130" s="9">
        <f t="shared" si="4"/>
        <v>100</v>
      </c>
      <c r="G130" s="9">
        <f t="shared" si="2"/>
        <v>31.77165354330709</v>
      </c>
      <c r="H130" s="4"/>
    </row>
    <row r="131" spans="1:8" ht="25.5" customHeight="1">
      <c r="A131" s="8" t="s">
        <v>399</v>
      </c>
      <c r="B131" s="4">
        <v>1716</v>
      </c>
      <c r="C131" s="106">
        <f>E131/1.7393</f>
        <v>1270.051170010924</v>
      </c>
      <c r="D131" s="4">
        <v>2209</v>
      </c>
      <c r="E131" s="4">
        <v>2209</v>
      </c>
      <c r="F131" s="9">
        <f t="shared" si="4"/>
        <v>100</v>
      </c>
      <c r="G131" s="9">
        <f t="shared" si="2"/>
        <v>28.72960372960373</v>
      </c>
      <c r="H131" s="4"/>
    </row>
    <row r="132" spans="1:8" ht="25.5" customHeight="1">
      <c r="A132" s="74" t="s">
        <v>287</v>
      </c>
      <c r="B132" s="4">
        <v>0</v>
      </c>
      <c r="C132" s="106">
        <v>0</v>
      </c>
      <c r="D132" s="106">
        <v>2</v>
      </c>
      <c r="E132" s="4">
        <v>2</v>
      </c>
      <c r="F132" s="9">
        <f t="shared" si="4"/>
        <v>100</v>
      </c>
      <c r="G132" s="9" t="e">
        <f t="shared" si="2"/>
        <v>#DIV/0!</v>
      </c>
      <c r="H132" s="4"/>
    </row>
    <row r="133" spans="1:8" ht="25.5" customHeight="1">
      <c r="A133" s="74" t="s">
        <v>400</v>
      </c>
      <c r="B133" s="4">
        <v>0</v>
      </c>
      <c r="C133" s="106">
        <v>0</v>
      </c>
      <c r="D133" s="106">
        <v>2</v>
      </c>
      <c r="E133" s="4">
        <v>2</v>
      </c>
      <c r="F133" s="9">
        <f t="shared" si="4"/>
        <v>100</v>
      </c>
      <c r="G133" s="9" t="e">
        <f aca="true" t="shared" si="5" ref="G133:G196">(E133-B133)/B133*100</f>
        <v>#DIV/0!</v>
      </c>
      <c r="H133" s="4"/>
    </row>
    <row r="134" spans="1:8" ht="25.5" customHeight="1">
      <c r="A134" s="8" t="s">
        <v>69</v>
      </c>
      <c r="B134" s="4">
        <v>88</v>
      </c>
      <c r="C134" s="106">
        <v>105</v>
      </c>
      <c r="D134" s="106">
        <v>74</v>
      </c>
      <c r="E134" s="4">
        <v>74</v>
      </c>
      <c r="F134" s="9">
        <f t="shared" si="4"/>
        <v>100</v>
      </c>
      <c r="G134" s="9">
        <f t="shared" si="5"/>
        <v>-15.909090909090908</v>
      </c>
      <c r="H134" s="4"/>
    </row>
    <row r="135" spans="1:8" ht="25.5" customHeight="1">
      <c r="A135" s="8" t="s">
        <v>401</v>
      </c>
      <c r="B135" s="4">
        <v>88</v>
      </c>
      <c r="C135" s="106">
        <v>105</v>
      </c>
      <c r="D135" s="106">
        <v>74</v>
      </c>
      <c r="E135" s="4">
        <v>74</v>
      </c>
      <c r="F135" s="9">
        <f t="shared" si="4"/>
        <v>100</v>
      </c>
      <c r="G135" s="9">
        <f t="shared" si="5"/>
        <v>-15.909090909090908</v>
      </c>
      <c r="H135" s="4"/>
    </row>
    <row r="136" spans="1:8" ht="25.5" customHeight="1">
      <c r="A136" s="74" t="s">
        <v>288</v>
      </c>
      <c r="B136" s="4">
        <v>0</v>
      </c>
      <c r="C136" s="106">
        <v>0</v>
      </c>
      <c r="D136" s="106">
        <v>20</v>
      </c>
      <c r="E136" s="4">
        <v>20</v>
      </c>
      <c r="F136" s="9">
        <f aca="true" t="shared" si="6" ref="F136:F199">E136/D136*100</f>
        <v>100</v>
      </c>
      <c r="G136" s="9" t="e">
        <f t="shared" si="5"/>
        <v>#DIV/0!</v>
      </c>
      <c r="H136" s="4"/>
    </row>
    <row r="137" spans="1:8" ht="25.5" customHeight="1">
      <c r="A137" s="74" t="s">
        <v>402</v>
      </c>
      <c r="B137" s="4">
        <v>0</v>
      </c>
      <c r="C137" s="106">
        <v>0</v>
      </c>
      <c r="D137" s="106">
        <v>20</v>
      </c>
      <c r="E137" s="4">
        <v>20</v>
      </c>
      <c r="F137" s="9">
        <f t="shared" si="6"/>
        <v>100</v>
      </c>
      <c r="G137" s="9" t="e">
        <f t="shared" si="5"/>
        <v>#DIV/0!</v>
      </c>
      <c r="H137" s="4"/>
    </row>
    <row r="138" spans="1:8" ht="25.5" customHeight="1">
      <c r="A138" s="8" t="s">
        <v>70</v>
      </c>
      <c r="B138" s="4">
        <v>3</v>
      </c>
      <c r="C138" s="106">
        <v>0</v>
      </c>
      <c r="D138" s="106">
        <v>0</v>
      </c>
      <c r="E138" s="4">
        <v>0</v>
      </c>
      <c r="F138" s="9" t="e">
        <f t="shared" si="6"/>
        <v>#DIV/0!</v>
      </c>
      <c r="G138" s="9">
        <f t="shared" si="5"/>
        <v>-100</v>
      </c>
      <c r="H138" s="4"/>
    </row>
    <row r="139" spans="1:8" ht="25.5" customHeight="1">
      <c r="A139" s="8" t="s">
        <v>403</v>
      </c>
      <c r="B139" s="4">
        <v>3</v>
      </c>
      <c r="C139" s="106">
        <v>0</v>
      </c>
      <c r="D139" s="106">
        <v>0</v>
      </c>
      <c r="E139" s="4">
        <v>0</v>
      </c>
      <c r="F139" s="9" t="e">
        <f t="shared" si="6"/>
        <v>#DIV/0!</v>
      </c>
      <c r="G139" s="9">
        <f t="shared" si="5"/>
        <v>-100</v>
      </c>
      <c r="H139" s="4"/>
    </row>
    <row r="140" spans="1:8" ht="25.5" customHeight="1">
      <c r="A140" s="17" t="s">
        <v>71</v>
      </c>
      <c r="B140" s="4">
        <v>678</v>
      </c>
      <c r="C140" s="106">
        <v>58</v>
      </c>
      <c r="D140" s="106">
        <v>2109</v>
      </c>
      <c r="E140" s="4">
        <v>2109</v>
      </c>
      <c r="F140" s="9">
        <f t="shared" si="6"/>
        <v>100</v>
      </c>
      <c r="G140" s="9">
        <f t="shared" si="5"/>
        <v>211.06194690265485</v>
      </c>
      <c r="H140" s="4"/>
    </row>
    <row r="141" spans="1:8" ht="25.5" customHeight="1">
      <c r="A141" s="8" t="s">
        <v>72</v>
      </c>
      <c r="B141" s="4">
        <v>644</v>
      </c>
      <c r="C141" s="106">
        <v>0</v>
      </c>
      <c r="D141" s="106">
        <v>878</v>
      </c>
      <c r="E141" s="4">
        <v>878</v>
      </c>
      <c r="F141" s="9">
        <f t="shared" si="6"/>
        <v>100</v>
      </c>
      <c r="G141" s="9">
        <f t="shared" si="5"/>
        <v>36.33540372670808</v>
      </c>
      <c r="H141" s="4"/>
    </row>
    <row r="142" spans="1:8" ht="25.5" customHeight="1">
      <c r="A142" s="8" t="s">
        <v>354</v>
      </c>
      <c r="B142" s="4">
        <v>611</v>
      </c>
      <c r="C142" s="106">
        <v>0</v>
      </c>
      <c r="D142" s="4">
        <v>318</v>
      </c>
      <c r="E142" s="4">
        <v>318</v>
      </c>
      <c r="F142" s="9">
        <f t="shared" si="6"/>
        <v>100</v>
      </c>
      <c r="G142" s="9">
        <f t="shared" si="5"/>
        <v>-47.95417348608838</v>
      </c>
      <c r="H142" s="4"/>
    </row>
    <row r="143" spans="1:8" ht="25.5" customHeight="1">
      <c r="A143" s="8" t="s">
        <v>355</v>
      </c>
      <c r="B143" s="4">
        <v>0</v>
      </c>
      <c r="C143" s="106">
        <v>0</v>
      </c>
      <c r="D143" s="4">
        <v>10</v>
      </c>
      <c r="E143" s="4">
        <v>10</v>
      </c>
      <c r="F143" s="9">
        <f t="shared" si="6"/>
        <v>100</v>
      </c>
      <c r="G143" s="9" t="e">
        <f t="shared" si="5"/>
        <v>#DIV/0!</v>
      </c>
      <c r="H143" s="4"/>
    </row>
    <row r="144" spans="1:8" ht="25.5" customHeight="1">
      <c r="A144" s="8" t="s">
        <v>404</v>
      </c>
      <c r="B144" s="4">
        <v>33</v>
      </c>
      <c r="C144" s="106">
        <v>0</v>
      </c>
      <c r="D144" s="4">
        <v>550</v>
      </c>
      <c r="E144" s="4">
        <v>550</v>
      </c>
      <c r="F144" s="9">
        <f t="shared" si="6"/>
        <v>100</v>
      </c>
      <c r="G144" s="9">
        <f t="shared" si="5"/>
        <v>1566.6666666666665</v>
      </c>
      <c r="H144" s="4"/>
    </row>
    <row r="145" spans="1:8" ht="25.5" customHeight="1">
      <c r="A145" s="71" t="s">
        <v>276</v>
      </c>
      <c r="B145" s="4">
        <v>0</v>
      </c>
      <c r="C145" s="106">
        <v>58</v>
      </c>
      <c r="D145" s="106">
        <v>174</v>
      </c>
      <c r="E145" s="4">
        <v>174</v>
      </c>
      <c r="F145" s="9">
        <f t="shared" si="6"/>
        <v>100</v>
      </c>
      <c r="G145" s="9" t="e">
        <f t="shared" si="5"/>
        <v>#DIV/0!</v>
      </c>
      <c r="H145" s="4"/>
    </row>
    <row r="146" spans="1:8" ht="25.5" customHeight="1">
      <c r="A146" s="71" t="s">
        <v>405</v>
      </c>
      <c r="B146" s="4">
        <v>0</v>
      </c>
      <c r="C146" s="106">
        <v>58</v>
      </c>
      <c r="D146" s="106">
        <v>174</v>
      </c>
      <c r="E146" s="4">
        <v>174</v>
      </c>
      <c r="F146" s="9">
        <f t="shared" si="6"/>
        <v>100</v>
      </c>
      <c r="G146" s="9" t="e">
        <f t="shared" si="5"/>
        <v>#DIV/0!</v>
      </c>
      <c r="H146" s="4"/>
    </row>
    <row r="147" spans="1:8" ht="25.5" customHeight="1">
      <c r="A147" s="8" t="s">
        <v>73</v>
      </c>
      <c r="B147" s="4">
        <v>34</v>
      </c>
      <c r="C147" s="106">
        <v>0</v>
      </c>
      <c r="D147" s="106">
        <v>1057</v>
      </c>
      <c r="E147" s="4">
        <v>1057</v>
      </c>
      <c r="F147" s="9">
        <f t="shared" si="6"/>
        <v>100</v>
      </c>
      <c r="G147" s="9">
        <f t="shared" si="5"/>
        <v>3008.823529411765</v>
      </c>
      <c r="H147" s="4"/>
    </row>
    <row r="148" spans="1:8" ht="25.5" customHeight="1">
      <c r="A148" s="8" t="s">
        <v>406</v>
      </c>
      <c r="B148" s="4">
        <v>34</v>
      </c>
      <c r="C148" s="106">
        <v>0</v>
      </c>
      <c r="D148" s="106">
        <v>1057</v>
      </c>
      <c r="E148" s="4">
        <v>1057</v>
      </c>
      <c r="F148" s="9">
        <f t="shared" si="6"/>
        <v>100</v>
      </c>
      <c r="G148" s="9">
        <f t="shared" si="5"/>
        <v>3008.823529411765</v>
      </c>
      <c r="H148" s="4"/>
    </row>
    <row r="149" spans="1:8" ht="25.5" customHeight="1">
      <c r="A149" s="17" t="s">
        <v>74</v>
      </c>
      <c r="B149" s="4">
        <v>1560</v>
      </c>
      <c r="C149" s="106">
        <v>1071</v>
      </c>
      <c r="D149" s="106">
        <v>2167</v>
      </c>
      <c r="E149" s="4">
        <v>2167</v>
      </c>
      <c r="F149" s="9">
        <f t="shared" si="6"/>
        <v>100</v>
      </c>
      <c r="G149" s="9">
        <f t="shared" si="5"/>
        <v>38.91025641025641</v>
      </c>
      <c r="H149" s="4"/>
    </row>
    <row r="150" spans="1:8" ht="25.5" customHeight="1">
      <c r="A150" s="8" t="s">
        <v>75</v>
      </c>
      <c r="B150" s="4">
        <v>938</v>
      </c>
      <c r="C150" s="106">
        <v>648</v>
      </c>
      <c r="D150" s="106">
        <v>579</v>
      </c>
      <c r="E150" s="4">
        <v>579</v>
      </c>
      <c r="F150" s="9">
        <f t="shared" si="6"/>
        <v>100</v>
      </c>
      <c r="G150" s="9">
        <f t="shared" si="5"/>
        <v>-38.272921108742004</v>
      </c>
      <c r="H150" s="4"/>
    </row>
    <row r="151" spans="1:8" ht="25.5" customHeight="1">
      <c r="A151" s="8" t="s">
        <v>354</v>
      </c>
      <c r="B151" s="4">
        <v>801</v>
      </c>
      <c r="C151" s="106">
        <f aca="true" t="shared" si="7" ref="C151:C156">E151/0.8935</f>
        <v>62.67487409065473</v>
      </c>
      <c r="D151" s="4">
        <v>56</v>
      </c>
      <c r="E151" s="4">
        <v>56</v>
      </c>
      <c r="F151" s="9">
        <f t="shared" si="6"/>
        <v>100</v>
      </c>
      <c r="G151" s="9">
        <f t="shared" si="5"/>
        <v>-93.00873907615481</v>
      </c>
      <c r="H151" s="4"/>
    </row>
    <row r="152" spans="1:8" ht="25.5" customHeight="1">
      <c r="A152" s="8" t="s">
        <v>355</v>
      </c>
      <c r="B152" s="4">
        <v>16</v>
      </c>
      <c r="C152" s="106">
        <f t="shared" si="7"/>
        <v>265.24902070509233</v>
      </c>
      <c r="D152" s="4">
        <v>237</v>
      </c>
      <c r="E152" s="4">
        <v>237</v>
      </c>
      <c r="F152" s="9">
        <f t="shared" si="6"/>
        <v>100</v>
      </c>
      <c r="G152" s="9">
        <f t="shared" si="5"/>
        <v>1381.25</v>
      </c>
      <c r="H152" s="4"/>
    </row>
    <row r="153" spans="1:8" ht="25.5" customHeight="1">
      <c r="A153" s="8" t="s">
        <v>407</v>
      </c>
      <c r="B153" s="4">
        <v>0</v>
      </c>
      <c r="C153" s="106">
        <f t="shared" si="7"/>
        <v>11.191941801902631</v>
      </c>
      <c r="D153" s="4">
        <v>10</v>
      </c>
      <c r="E153" s="4">
        <v>10</v>
      </c>
      <c r="F153" s="9">
        <f t="shared" si="6"/>
        <v>100</v>
      </c>
      <c r="G153" s="9" t="e">
        <f t="shared" si="5"/>
        <v>#DIV/0!</v>
      </c>
      <c r="H153" s="4"/>
    </row>
    <row r="154" spans="1:8" ht="25.5" customHeight="1">
      <c r="A154" s="8" t="s">
        <v>408</v>
      </c>
      <c r="B154" s="4">
        <v>2</v>
      </c>
      <c r="C154" s="106">
        <f t="shared" si="7"/>
        <v>33.57582540570789</v>
      </c>
      <c r="D154" s="4">
        <v>30</v>
      </c>
      <c r="E154" s="4">
        <v>30</v>
      </c>
      <c r="F154" s="9">
        <f t="shared" si="6"/>
        <v>100</v>
      </c>
      <c r="G154" s="9">
        <f t="shared" si="5"/>
        <v>1400</v>
      </c>
      <c r="H154" s="4"/>
    </row>
    <row r="155" spans="1:8" ht="25.5" customHeight="1">
      <c r="A155" s="8" t="s">
        <v>409</v>
      </c>
      <c r="B155" s="4">
        <v>108</v>
      </c>
      <c r="C155" s="106">
        <f t="shared" si="7"/>
        <v>89.53553441522105</v>
      </c>
      <c r="D155" s="4">
        <v>80</v>
      </c>
      <c r="E155" s="4">
        <v>80</v>
      </c>
      <c r="F155" s="9">
        <f t="shared" si="6"/>
        <v>100</v>
      </c>
      <c r="G155" s="9">
        <f t="shared" si="5"/>
        <v>-25.925925925925924</v>
      </c>
      <c r="H155" s="4"/>
    </row>
    <row r="156" spans="1:8" ht="25.5" customHeight="1">
      <c r="A156" s="8" t="s">
        <v>410</v>
      </c>
      <c r="B156" s="4">
        <v>11</v>
      </c>
      <c r="C156" s="106">
        <f t="shared" si="7"/>
        <v>185.78623391158368</v>
      </c>
      <c r="D156" s="4">
        <v>166</v>
      </c>
      <c r="E156" s="4">
        <v>166</v>
      </c>
      <c r="F156" s="9">
        <f t="shared" si="6"/>
        <v>100</v>
      </c>
      <c r="G156" s="9">
        <f t="shared" si="5"/>
        <v>1409.0909090909092</v>
      </c>
      <c r="H156" s="4"/>
    </row>
    <row r="157" spans="1:8" ht="25.5" customHeight="1">
      <c r="A157" s="8" t="s">
        <v>76</v>
      </c>
      <c r="B157" s="4">
        <v>0</v>
      </c>
      <c r="C157" s="106">
        <v>7</v>
      </c>
      <c r="D157" s="106">
        <v>21</v>
      </c>
      <c r="E157" s="4">
        <v>21</v>
      </c>
      <c r="F157" s="9">
        <f t="shared" si="6"/>
        <v>100</v>
      </c>
      <c r="G157" s="9" t="e">
        <f t="shared" si="5"/>
        <v>#DIV/0!</v>
      </c>
      <c r="H157" s="4"/>
    </row>
    <row r="158" spans="1:8" ht="25.5" customHeight="1">
      <c r="A158" s="8" t="s">
        <v>355</v>
      </c>
      <c r="B158" s="4">
        <v>0</v>
      </c>
      <c r="C158" s="106">
        <v>0</v>
      </c>
      <c r="D158" s="4">
        <v>8</v>
      </c>
      <c r="E158" s="4">
        <v>8</v>
      </c>
      <c r="F158" s="9">
        <f t="shared" si="6"/>
        <v>100</v>
      </c>
      <c r="G158" s="9" t="e">
        <f t="shared" si="5"/>
        <v>#DIV/0!</v>
      </c>
      <c r="H158" s="4"/>
    </row>
    <row r="159" spans="1:8" ht="25.5" customHeight="1">
      <c r="A159" s="8" t="s">
        <v>411</v>
      </c>
      <c r="B159" s="4">
        <v>0</v>
      </c>
      <c r="C159" s="106">
        <v>7</v>
      </c>
      <c r="D159" s="4">
        <v>7</v>
      </c>
      <c r="E159" s="4">
        <v>7</v>
      </c>
      <c r="F159" s="9">
        <f t="shared" si="6"/>
        <v>100</v>
      </c>
      <c r="G159" s="9" t="e">
        <f t="shared" si="5"/>
        <v>#DIV/0!</v>
      </c>
      <c r="H159" s="4"/>
    </row>
    <row r="160" spans="1:8" ht="25.5" customHeight="1">
      <c r="A160" s="8" t="s">
        <v>412</v>
      </c>
      <c r="B160" s="4">
        <v>0</v>
      </c>
      <c r="C160" s="106">
        <v>0</v>
      </c>
      <c r="D160" s="4">
        <v>6</v>
      </c>
      <c r="E160" s="4">
        <v>6</v>
      </c>
      <c r="F160" s="9">
        <f t="shared" si="6"/>
        <v>100</v>
      </c>
      <c r="G160" s="9" t="e">
        <f t="shared" si="5"/>
        <v>#DIV/0!</v>
      </c>
      <c r="H160" s="4"/>
    </row>
    <row r="161" spans="1:8" ht="25.5" customHeight="1">
      <c r="A161" s="8" t="s">
        <v>77</v>
      </c>
      <c r="B161" s="4">
        <v>459</v>
      </c>
      <c r="C161" s="106">
        <v>247</v>
      </c>
      <c r="D161" s="106">
        <v>273</v>
      </c>
      <c r="E161" s="4">
        <v>273</v>
      </c>
      <c r="F161" s="9">
        <f t="shared" si="6"/>
        <v>100</v>
      </c>
      <c r="G161" s="9">
        <f t="shared" si="5"/>
        <v>-40.52287581699346</v>
      </c>
      <c r="H161" s="4"/>
    </row>
    <row r="162" spans="1:8" ht="25.5" customHeight="1">
      <c r="A162" s="8" t="s">
        <v>354</v>
      </c>
      <c r="B162" s="4">
        <v>257</v>
      </c>
      <c r="C162" s="106">
        <f>E162/1.1052</f>
        <v>208.10712993123417</v>
      </c>
      <c r="D162" s="4">
        <v>230</v>
      </c>
      <c r="E162" s="4">
        <v>230</v>
      </c>
      <c r="F162" s="9">
        <f t="shared" si="6"/>
        <v>100</v>
      </c>
      <c r="G162" s="9">
        <f t="shared" si="5"/>
        <v>-10.505836575875486</v>
      </c>
      <c r="H162" s="4"/>
    </row>
    <row r="163" spans="1:8" ht="25.5" customHeight="1">
      <c r="A163" s="8" t="s">
        <v>355</v>
      </c>
      <c r="B163" s="4">
        <v>202</v>
      </c>
      <c r="C163" s="106">
        <f>E163/1.1052</f>
        <v>9.048136083966703</v>
      </c>
      <c r="D163" s="4">
        <v>10</v>
      </c>
      <c r="E163" s="4">
        <v>10</v>
      </c>
      <c r="F163" s="9">
        <f t="shared" si="6"/>
        <v>100</v>
      </c>
      <c r="G163" s="9">
        <f t="shared" si="5"/>
        <v>-95.04950495049505</v>
      </c>
      <c r="H163" s="4"/>
    </row>
    <row r="164" spans="1:8" ht="25.5" customHeight="1">
      <c r="A164" s="8" t="s">
        <v>413</v>
      </c>
      <c r="B164" s="4">
        <v>0</v>
      </c>
      <c r="C164" s="106">
        <f>E164/1.1052</f>
        <v>0.9048136083966704</v>
      </c>
      <c r="D164" s="4">
        <v>1</v>
      </c>
      <c r="E164" s="4">
        <v>1</v>
      </c>
      <c r="F164" s="9">
        <f t="shared" si="6"/>
        <v>100</v>
      </c>
      <c r="G164" s="9" t="e">
        <f t="shared" si="5"/>
        <v>#DIV/0!</v>
      </c>
      <c r="H164" s="4"/>
    </row>
    <row r="165" spans="1:8" ht="25.5" customHeight="1">
      <c r="A165" s="8" t="s">
        <v>414</v>
      </c>
      <c r="B165" s="4">
        <v>0</v>
      </c>
      <c r="C165" s="106">
        <f>E165/1.1052</f>
        <v>28.95403546869345</v>
      </c>
      <c r="D165" s="4">
        <v>32</v>
      </c>
      <c r="E165" s="4">
        <v>32</v>
      </c>
      <c r="F165" s="9">
        <f t="shared" si="6"/>
        <v>100</v>
      </c>
      <c r="G165" s="9" t="e">
        <f t="shared" si="5"/>
        <v>#DIV/0!</v>
      </c>
      <c r="H165" s="4"/>
    </row>
    <row r="166" spans="1:8" ht="25.5" customHeight="1">
      <c r="A166" s="8" t="s">
        <v>78</v>
      </c>
      <c r="B166" s="4">
        <v>163</v>
      </c>
      <c r="C166" s="106">
        <v>169</v>
      </c>
      <c r="D166" s="106">
        <v>1294</v>
      </c>
      <c r="E166" s="4">
        <v>1294</v>
      </c>
      <c r="F166" s="9">
        <f t="shared" si="6"/>
        <v>100</v>
      </c>
      <c r="G166" s="9">
        <f t="shared" si="5"/>
        <v>693.8650306748467</v>
      </c>
      <c r="H166" s="4"/>
    </row>
    <row r="167" spans="1:8" ht="25.5" customHeight="1">
      <c r="A167" s="8" t="s">
        <v>415</v>
      </c>
      <c r="B167" s="4">
        <v>0</v>
      </c>
      <c r="C167" s="106">
        <f>E167/7.6568</f>
        <v>3.918085884442587</v>
      </c>
      <c r="D167" s="4">
        <v>30</v>
      </c>
      <c r="E167" s="4">
        <v>30</v>
      </c>
      <c r="F167" s="9">
        <f t="shared" si="6"/>
        <v>100</v>
      </c>
      <c r="G167" s="9" t="e">
        <f t="shared" si="5"/>
        <v>#DIV/0!</v>
      </c>
      <c r="H167" s="4"/>
    </row>
    <row r="168" spans="1:8" ht="25.5" customHeight="1">
      <c r="A168" s="8" t="s">
        <v>416</v>
      </c>
      <c r="B168" s="4">
        <v>0</v>
      </c>
      <c r="C168" s="106">
        <f>E168/7.6568</f>
        <v>6.530143140737645</v>
      </c>
      <c r="D168" s="4">
        <v>50</v>
      </c>
      <c r="E168" s="4">
        <v>50</v>
      </c>
      <c r="F168" s="9">
        <f t="shared" si="6"/>
        <v>100</v>
      </c>
      <c r="G168" s="9" t="e">
        <f t="shared" si="5"/>
        <v>#DIV/0!</v>
      </c>
      <c r="H168" s="4"/>
    </row>
    <row r="169" spans="1:8" ht="25.5" customHeight="1">
      <c r="A169" s="8" t="s">
        <v>417</v>
      </c>
      <c r="B169" s="4">
        <v>163</v>
      </c>
      <c r="C169" s="106">
        <f>E169/7.6568</f>
        <v>158.55187545711001</v>
      </c>
      <c r="D169" s="4">
        <v>1214</v>
      </c>
      <c r="E169" s="4">
        <v>1214</v>
      </c>
      <c r="F169" s="9">
        <f t="shared" si="6"/>
        <v>100</v>
      </c>
      <c r="G169" s="9">
        <f t="shared" si="5"/>
        <v>644.7852760736196</v>
      </c>
      <c r="H169" s="4"/>
    </row>
    <row r="170" spans="1:8" ht="25.5" customHeight="1">
      <c r="A170" s="17" t="s">
        <v>79</v>
      </c>
      <c r="B170" s="4">
        <v>8562</v>
      </c>
      <c r="C170" s="106">
        <v>12671</v>
      </c>
      <c r="D170" s="106">
        <v>11145</v>
      </c>
      <c r="E170" s="4">
        <v>11145</v>
      </c>
      <c r="F170" s="9">
        <f t="shared" si="6"/>
        <v>100</v>
      </c>
      <c r="G170" s="9">
        <f t="shared" si="5"/>
        <v>30.168185003503854</v>
      </c>
      <c r="H170" s="4"/>
    </row>
    <row r="171" spans="1:8" ht="25.5" customHeight="1">
      <c r="A171" s="8" t="s">
        <v>80</v>
      </c>
      <c r="B171" s="4">
        <v>708</v>
      </c>
      <c r="C171" s="106">
        <v>347</v>
      </c>
      <c r="D171" s="106">
        <v>384</v>
      </c>
      <c r="E171" s="4">
        <v>384</v>
      </c>
      <c r="F171" s="9">
        <f t="shared" si="6"/>
        <v>100</v>
      </c>
      <c r="G171" s="9">
        <f t="shared" si="5"/>
        <v>-45.76271186440678</v>
      </c>
      <c r="H171" s="4"/>
    </row>
    <row r="172" spans="1:8" ht="25.5" customHeight="1">
      <c r="A172" s="8" t="s">
        <v>354</v>
      </c>
      <c r="B172" s="4">
        <v>596</v>
      </c>
      <c r="C172" s="106">
        <f>E172/1.1066</f>
        <v>176.21543466473884</v>
      </c>
      <c r="D172" s="4">
        <v>195</v>
      </c>
      <c r="E172" s="4">
        <v>195</v>
      </c>
      <c r="F172" s="9">
        <f t="shared" si="6"/>
        <v>100</v>
      </c>
      <c r="G172" s="9">
        <f t="shared" si="5"/>
        <v>-67.28187919463086</v>
      </c>
      <c r="H172" s="4"/>
    </row>
    <row r="173" spans="1:8" ht="25.5" customHeight="1">
      <c r="A173" s="8" t="s">
        <v>355</v>
      </c>
      <c r="B173" s="4">
        <v>1</v>
      </c>
      <c r="C173" s="106">
        <f>E173/1.1066</f>
        <v>5.422013374299657</v>
      </c>
      <c r="D173" s="4">
        <v>6</v>
      </c>
      <c r="E173" s="4">
        <v>6</v>
      </c>
      <c r="F173" s="9">
        <f t="shared" si="6"/>
        <v>100</v>
      </c>
      <c r="G173" s="9">
        <f t="shared" si="5"/>
        <v>500</v>
      </c>
      <c r="H173" s="4"/>
    </row>
    <row r="174" spans="1:8" ht="25.5" customHeight="1">
      <c r="A174" s="8" t="s">
        <v>418</v>
      </c>
      <c r="B174" s="4">
        <v>0</v>
      </c>
      <c r="C174" s="106">
        <f>E174/1.1066</f>
        <v>2.7110066871498284</v>
      </c>
      <c r="D174" s="4">
        <v>3</v>
      </c>
      <c r="E174" s="4">
        <v>3</v>
      </c>
      <c r="F174" s="9">
        <f t="shared" si="6"/>
        <v>100</v>
      </c>
      <c r="G174" s="9" t="e">
        <f t="shared" si="5"/>
        <v>#DIV/0!</v>
      </c>
      <c r="H174" s="4"/>
    </row>
    <row r="175" spans="1:8" ht="25.5" customHeight="1">
      <c r="A175" s="8" t="s">
        <v>419</v>
      </c>
      <c r="B175" s="4">
        <v>58</v>
      </c>
      <c r="C175" s="106">
        <f>E175/1.1066</f>
        <v>64.16049159587926</v>
      </c>
      <c r="D175" s="4">
        <v>71</v>
      </c>
      <c r="E175" s="4">
        <v>71</v>
      </c>
      <c r="F175" s="9">
        <f t="shared" si="6"/>
        <v>100</v>
      </c>
      <c r="G175" s="9">
        <f t="shared" si="5"/>
        <v>22.413793103448278</v>
      </c>
      <c r="H175" s="4"/>
    </row>
    <row r="176" spans="1:8" ht="25.5" customHeight="1">
      <c r="A176" s="8" t="s">
        <v>420</v>
      </c>
      <c r="B176" s="4">
        <v>53</v>
      </c>
      <c r="C176" s="106">
        <f>E176/1.1066</f>
        <v>98.49990963311042</v>
      </c>
      <c r="D176" s="4">
        <v>109</v>
      </c>
      <c r="E176" s="4">
        <v>109</v>
      </c>
      <c r="F176" s="9">
        <f t="shared" si="6"/>
        <v>100</v>
      </c>
      <c r="G176" s="9">
        <f t="shared" si="5"/>
        <v>105.66037735849056</v>
      </c>
      <c r="H176" s="4"/>
    </row>
    <row r="177" spans="1:8" ht="25.5" customHeight="1">
      <c r="A177" s="8" t="s">
        <v>81</v>
      </c>
      <c r="B177" s="4">
        <v>1018</v>
      </c>
      <c r="C177" s="106">
        <v>655</v>
      </c>
      <c r="D177" s="106">
        <v>695</v>
      </c>
      <c r="E177" s="4">
        <v>695</v>
      </c>
      <c r="F177" s="9">
        <f t="shared" si="6"/>
        <v>100</v>
      </c>
      <c r="G177" s="9">
        <f t="shared" si="5"/>
        <v>-31.728880157170924</v>
      </c>
      <c r="H177" s="4"/>
    </row>
    <row r="178" spans="1:8" ht="25.5" customHeight="1">
      <c r="A178" s="8" t="s">
        <v>354</v>
      </c>
      <c r="B178" s="4">
        <v>419</v>
      </c>
      <c r="C178" s="106">
        <f>E178/1.061</f>
        <v>389.25541941564563</v>
      </c>
      <c r="D178" s="4">
        <v>413</v>
      </c>
      <c r="E178" s="4">
        <v>413</v>
      </c>
      <c r="F178" s="9">
        <f t="shared" si="6"/>
        <v>100</v>
      </c>
      <c r="G178" s="9">
        <f t="shared" si="5"/>
        <v>-1.431980906921241</v>
      </c>
      <c r="H178" s="4"/>
    </row>
    <row r="179" spans="1:8" ht="25.5" customHeight="1">
      <c r="A179" s="8" t="s">
        <v>421</v>
      </c>
      <c r="B179" s="4">
        <v>200</v>
      </c>
      <c r="C179" s="106">
        <f>E179/1.061</f>
        <v>176.248821866164</v>
      </c>
      <c r="D179" s="4">
        <v>187</v>
      </c>
      <c r="E179" s="4">
        <v>187</v>
      </c>
      <c r="F179" s="9">
        <f t="shared" si="6"/>
        <v>100</v>
      </c>
      <c r="G179" s="9">
        <f t="shared" si="5"/>
        <v>-6.5</v>
      </c>
      <c r="H179" s="4"/>
    </row>
    <row r="180" spans="1:8" ht="25.5" customHeight="1">
      <c r="A180" s="8" t="s">
        <v>422</v>
      </c>
      <c r="B180" s="4">
        <v>19</v>
      </c>
      <c r="C180" s="106">
        <f>E180/1.061</f>
        <v>0</v>
      </c>
      <c r="D180" s="4">
        <v>0</v>
      </c>
      <c r="E180" s="4">
        <v>0</v>
      </c>
      <c r="F180" s="9" t="e">
        <f t="shared" si="6"/>
        <v>#DIV/0!</v>
      </c>
      <c r="G180" s="9">
        <f t="shared" si="5"/>
        <v>-100</v>
      </c>
      <c r="H180" s="4"/>
    </row>
    <row r="181" spans="1:8" ht="25.5" customHeight="1">
      <c r="A181" s="8" t="s">
        <v>423</v>
      </c>
      <c r="B181" s="4">
        <v>63</v>
      </c>
      <c r="C181" s="106">
        <f>E181/1.061</f>
        <v>16.022620169651272</v>
      </c>
      <c r="D181" s="4">
        <v>17</v>
      </c>
      <c r="E181" s="4">
        <v>17</v>
      </c>
      <c r="F181" s="9">
        <f t="shared" si="6"/>
        <v>100</v>
      </c>
      <c r="G181" s="9">
        <f t="shared" si="5"/>
        <v>-73.01587301587301</v>
      </c>
      <c r="H181" s="4"/>
    </row>
    <row r="182" spans="1:8" ht="25.5" customHeight="1">
      <c r="A182" s="8" t="s">
        <v>424</v>
      </c>
      <c r="B182" s="4">
        <v>317</v>
      </c>
      <c r="C182" s="106">
        <f>E182/1.061</f>
        <v>73.51555136663525</v>
      </c>
      <c r="D182" s="4">
        <v>78</v>
      </c>
      <c r="E182" s="4">
        <v>78</v>
      </c>
      <c r="F182" s="9">
        <f t="shared" si="6"/>
        <v>100</v>
      </c>
      <c r="G182" s="9">
        <f t="shared" si="5"/>
        <v>-75.39432176656152</v>
      </c>
      <c r="H182" s="4"/>
    </row>
    <row r="183" spans="1:8" ht="25.5" customHeight="1">
      <c r="A183" s="8" t="s">
        <v>82</v>
      </c>
      <c r="B183" s="4">
        <v>1259</v>
      </c>
      <c r="C183" s="106">
        <v>0</v>
      </c>
      <c r="D183" s="106">
        <v>0</v>
      </c>
      <c r="E183" s="4">
        <v>0</v>
      </c>
      <c r="F183" s="9" t="e">
        <f t="shared" si="6"/>
        <v>#DIV/0!</v>
      </c>
      <c r="G183" s="9">
        <f t="shared" si="5"/>
        <v>-100</v>
      </c>
      <c r="H183" s="4"/>
    </row>
    <row r="184" spans="1:8" ht="25.5" customHeight="1">
      <c r="A184" s="8" t="s">
        <v>425</v>
      </c>
      <c r="B184" s="4">
        <v>176</v>
      </c>
      <c r="C184" s="4">
        <v>0</v>
      </c>
      <c r="D184" s="4">
        <v>0</v>
      </c>
      <c r="E184" s="4">
        <v>0</v>
      </c>
      <c r="F184" s="9" t="e">
        <f t="shared" si="6"/>
        <v>#DIV/0!</v>
      </c>
      <c r="G184" s="9">
        <f t="shared" si="5"/>
        <v>-100</v>
      </c>
      <c r="H184" s="4"/>
    </row>
    <row r="185" spans="1:8" ht="25.5" customHeight="1">
      <c r="A185" s="8" t="s">
        <v>426</v>
      </c>
      <c r="B185" s="4">
        <v>68</v>
      </c>
      <c r="C185" s="4">
        <v>0</v>
      </c>
      <c r="D185" s="4">
        <v>0</v>
      </c>
      <c r="E185" s="4">
        <v>0</v>
      </c>
      <c r="F185" s="9" t="e">
        <f t="shared" si="6"/>
        <v>#DIV/0!</v>
      </c>
      <c r="G185" s="9">
        <f t="shared" si="5"/>
        <v>-100</v>
      </c>
      <c r="H185" s="4"/>
    </row>
    <row r="186" spans="1:8" ht="25.5" customHeight="1">
      <c r="A186" s="8" t="s">
        <v>427</v>
      </c>
      <c r="B186" s="4">
        <v>13</v>
      </c>
      <c r="C186" s="4">
        <v>0</v>
      </c>
      <c r="D186" s="4">
        <v>0</v>
      </c>
      <c r="E186" s="4">
        <v>0</v>
      </c>
      <c r="F186" s="9" t="e">
        <f t="shared" si="6"/>
        <v>#DIV/0!</v>
      </c>
      <c r="G186" s="9">
        <f t="shared" si="5"/>
        <v>-100</v>
      </c>
      <c r="H186" s="4"/>
    </row>
    <row r="187" spans="1:8" ht="25.5" customHeight="1">
      <c r="A187" s="8" t="s">
        <v>428</v>
      </c>
      <c r="B187" s="4">
        <v>926</v>
      </c>
      <c r="C187" s="4">
        <v>0</v>
      </c>
      <c r="D187" s="4">
        <v>0</v>
      </c>
      <c r="E187" s="4">
        <v>0</v>
      </c>
      <c r="F187" s="9" t="e">
        <f t="shared" si="6"/>
        <v>#DIV/0!</v>
      </c>
      <c r="G187" s="9">
        <f t="shared" si="5"/>
        <v>-100</v>
      </c>
      <c r="H187" s="4"/>
    </row>
    <row r="188" spans="1:8" ht="25.5" customHeight="1">
      <c r="A188" s="8" t="s">
        <v>429</v>
      </c>
      <c r="B188" s="4">
        <v>76</v>
      </c>
      <c r="C188" s="4">
        <v>0</v>
      </c>
      <c r="D188" s="4">
        <v>0</v>
      </c>
      <c r="E188" s="4">
        <v>0</v>
      </c>
      <c r="F188" s="9" t="e">
        <f t="shared" si="6"/>
        <v>#DIV/0!</v>
      </c>
      <c r="G188" s="9">
        <f t="shared" si="5"/>
        <v>-100</v>
      </c>
      <c r="H188" s="4"/>
    </row>
    <row r="189" spans="1:8" ht="25.5" customHeight="1">
      <c r="A189" s="8" t="s">
        <v>83</v>
      </c>
      <c r="B189" s="4">
        <v>77</v>
      </c>
      <c r="C189" s="106">
        <v>5146</v>
      </c>
      <c r="D189" s="106">
        <v>5517</v>
      </c>
      <c r="E189" s="4">
        <v>5517</v>
      </c>
      <c r="F189" s="9">
        <f t="shared" si="6"/>
        <v>100</v>
      </c>
      <c r="G189" s="9">
        <f t="shared" si="5"/>
        <v>7064.935064935065</v>
      </c>
      <c r="H189" s="4"/>
    </row>
    <row r="190" spans="1:8" ht="25.5" customHeight="1">
      <c r="A190" s="8" t="s">
        <v>430</v>
      </c>
      <c r="B190" s="4">
        <v>0</v>
      </c>
      <c r="C190" s="106">
        <f>E190/1.072</f>
        <v>4621.268656716417</v>
      </c>
      <c r="D190" s="4">
        <v>4954</v>
      </c>
      <c r="E190" s="4">
        <v>4954</v>
      </c>
      <c r="F190" s="9">
        <f t="shared" si="6"/>
        <v>100</v>
      </c>
      <c r="G190" s="9" t="e">
        <f t="shared" si="5"/>
        <v>#DIV/0!</v>
      </c>
      <c r="H190" s="4"/>
    </row>
    <row r="191" spans="1:8" ht="25.5" customHeight="1">
      <c r="A191" s="8" t="s">
        <v>431</v>
      </c>
      <c r="B191" s="4">
        <v>0</v>
      </c>
      <c r="C191" s="106">
        <f>E191/1.072</f>
        <v>501.86567164179104</v>
      </c>
      <c r="D191" s="4">
        <v>538</v>
      </c>
      <c r="E191" s="4">
        <v>538</v>
      </c>
      <c r="F191" s="9">
        <f t="shared" si="6"/>
        <v>100</v>
      </c>
      <c r="G191" s="9" t="e">
        <f t="shared" si="5"/>
        <v>#DIV/0!</v>
      </c>
      <c r="H191" s="4"/>
    </row>
    <row r="192" spans="1:8" ht="25.5" customHeight="1">
      <c r="A192" s="8" t="s">
        <v>432</v>
      </c>
      <c r="B192" s="4">
        <v>77</v>
      </c>
      <c r="C192" s="106">
        <f>E192/1.072</f>
        <v>23.32089552238806</v>
      </c>
      <c r="D192" s="4">
        <v>25</v>
      </c>
      <c r="E192" s="4">
        <v>25</v>
      </c>
      <c r="F192" s="9">
        <f t="shared" si="6"/>
        <v>100</v>
      </c>
      <c r="G192" s="9">
        <f t="shared" si="5"/>
        <v>-67.53246753246754</v>
      </c>
      <c r="H192" s="4"/>
    </row>
    <row r="193" spans="1:8" ht="25.5" customHeight="1">
      <c r="A193" s="8" t="s">
        <v>84</v>
      </c>
      <c r="B193" s="4">
        <v>819</v>
      </c>
      <c r="C193" s="106">
        <v>700</v>
      </c>
      <c r="D193" s="106">
        <v>670</v>
      </c>
      <c r="E193" s="4">
        <v>670</v>
      </c>
      <c r="F193" s="9">
        <f t="shared" si="6"/>
        <v>100</v>
      </c>
      <c r="G193" s="9">
        <f t="shared" si="5"/>
        <v>-18.192918192918192</v>
      </c>
      <c r="H193" s="4"/>
    </row>
    <row r="194" spans="1:8" ht="25.5" customHeight="1">
      <c r="A194" s="8" t="s">
        <v>433</v>
      </c>
      <c r="B194" s="4">
        <v>819</v>
      </c>
      <c r="C194" s="106">
        <v>700</v>
      </c>
      <c r="D194" s="106">
        <v>670</v>
      </c>
      <c r="E194" s="4">
        <v>670</v>
      </c>
      <c r="F194" s="9">
        <f t="shared" si="6"/>
        <v>100</v>
      </c>
      <c r="G194" s="9">
        <f t="shared" si="5"/>
        <v>-18.192918192918192</v>
      </c>
      <c r="H194" s="4"/>
    </row>
    <row r="195" spans="1:8" ht="25.5" customHeight="1">
      <c r="A195" s="8" t="s">
        <v>85</v>
      </c>
      <c r="B195" s="4">
        <v>230</v>
      </c>
      <c r="C195" s="106">
        <v>194</v>
      </c>
      <c r="D195" s="106">
        <v>160</v>
      </c>
      <c r="E195" s="4">
        <v>160</v>
      </c>
      <c r="F195" s="9">
        <f t="shared" si="6"/>
        <v>100</v>
      </c>
      <c r="G195" s="9">
        <f t="shared" si="5"/>
        <v>-30.434782608695656</v>
      </c>
      <c r="H195" s="4"/>
    </row>
    <row r="196" spans="1:8" ht="25.5" customHeight="1">
      <c r="A196" s="8" t="s">
        <v>434</v>
      </c>
      <c r="B196" s="4">
        <v>230</v>
      </c>
      <c r="C196" s="106">
        <v>194</v>
      </c>
      <c r="D196" s="106">
        <v>160</v>
      </c>
      <c r="E196" s="4">
        <v>160</v>
      </c>
      <c r="F196" s="9">
        <f t="shared" si="6"/>
        <v>100</v>
      </c>
      <c r="G196" s="9">
        <f t="shared" si="5"/>
        <v>-30.434782608695656</v>
      </c>
      <c r="H196" s="4"/>
    </row>
    <row r="197" spans="1:8" ht="25.5" customHeight="1">
      <c r="A197" s="8" t="s">
        <v>86</v>
      </c>
      <c r="B197" s="4">
        <v>43</v>
      </c>
      <c r="C197" s="106">
        <v>15</v>
      </c>
      <c r="D197" s="106">
        <v>67</v>
      </c>
      <c r="E197" s="4">
        <v>67</v>
      </c>
      <c r="F197" s="9">
        <f t="shared" si="6"/>
        <v>100</v>
      </c>
      <c r="G197" s="9">
        <f aca="true" t="shared" si="8" ref="G197:G260">(E197-B197)/B197*100</f>
        <v>55.81395348837209</v>
      </c>
      <c r="H197" s="4"/>
    </row>
    <row r="198" spans="1:8" ht="25.5" customHeight="1">
      <c r="A198" s="8" t="s">
        <v>435</v>
      </c>
      <c r="B198" s="4">
        <v>33</v>
      </c>
      <c r="C198" s="106">
        <v>10</v>
      </c>
      <c r="D198" s="4">
        <v>53</v>
      </c>
      <c r="E198" s="4">
        <v>53</v>
      </c>
      <c r="F198" s="9">
        <f t="shared" si="6"/>
        <v>100</v>
      </c>
      <c r="G198" s="9">
        <f t="shared" si="8"/>
        <v>60.60606060606061</v>
      </c>
      <c r="H198" s="4"/>
    </row>
    <row r="199" spans="1:8" ht="25.5" customHeight="1">
      <c r="A199" s="8" t="s">
        <v>436</v>
      </c>
      <c r="B199" s="4">
        <v>10</v>
      </c>
      <c r="C199" s="106">
        <v>5</v>
      </c>
      <c r="D199" s="4">
        <v>14</v>
      </c>
      <c r="E199" s="4">
        <v>14</v>
      </c>
      <c r="F199" s="9">
        <f t="shared" si="6"/>
        <v>100</v>
      </c>
      <c r="G199" s="9">
        <f t="shared" si="8"/>
        <v>40</v>
      </c>
      <c r="H199" s="4"/>
    </row>
    <row r="200" spans="1:8" ht="25.5" customHeight="1">
      <c r="A200" s="8" t="s">
        <v>87</v>
      </c>
      <c r="B200" s="4">
        <v>927</v>
      </c>
      <c r="C200" s="106">
        <v>812</v>
      </c>
      <c r="D200" s="106">
        <v>41</v>
      </c>
      <c r="E200" s="4">
        <v>41</v>
      </c>
      <c r="F200" s="9">
        <f aca="true" t="shared" si="9" ref="F200:F263">E200/D200*100</f>
        <v>100</v>
      </c>
      <c r="G200" s="9">
        <f t="shared" si="8"/>
        <v>-95.57713052858684</v>
      </c>
      <c r="H200" s="4"/>
    </row>
    <row r="201" spans="1:8" ht="25.5" customHeight="1">
      <c r="A201" s="8" t="s">
        <v>437</v>
      </c>
      <c r="B201" s="4">
        <v>66</v>
      </c>
      <c r="C201" s="106">
        <v>38</v>
      </c>
      <c r="D201" s="4">
        <v>26</v>
      </c>
      <c r="E201" s="4">
        <v>26</v>
      </c>
      <c r="F201" s="9">
        <f t="shared" si="9"/>
        <v>100</v>
      </c>
      <c r="G201" s="9">
        <f t="shared" si="8"/>
        <v>-60.60606060606061</v>
      </c>
      <c r="H201" s="4"/>
    </row>
    <row r="202" spans="1:8" ht="25.5" customHeight="1">
      <c r="A202" s="8" t="s">
        <v>438</v>
      </c>
      <c r="B202" s="4">
        <v>175</v>
      </c>
      <c r="C202" s="106">
        <v>110</v>
      </c>
      <c r="D202" s="4">
        <v>0</v>
      </c>
      <c r="E202" s="4">
        <v>0</v>
      </c>
      <c r="F202" s="9" t="e">
        <f t="shared" si="9"/>
        <v>#DIV/0!</v>
      </c>
      <c r="G202" s="9">
        <f t="shared" si="8"/>
        <v>-100</v>
      </c>
      <c r="H202" s="4"/>
    </row>
    <row r="203" spans="1:8" ht="25.5" customHeight="1">
      <c r="A203" s="8" t="s">
        <v>439</v>
      </c>
      <c r="B203" s="4">
        <v>640</v>
      </c>
      <c r="C203" s="106">
        <v>640</v>
      </c>
      <c r="D203" s="4">
        <v>0</v>
      </c>
      <c r="E203" s="4">
        <v>0</v>
      </c>
      <c r="F203" s="9" t="e">
        <f t="shared" si="9"/>
        <v>#DIV/0!</v>
      </c>
      <c r="G203" s="9">
        <f t="shared" si="8"/>
        <v>-100</v>
      </c>
      <c r="H203" s="4"/>
    </row>
    <row r="204" spans="1:8" ht="25.5" customHeight="1">
      <c r="A204" s="8" t="s">
        <v>440</v>
      </c>
      <c r="B204" s="4">
        <v>46</v>
      </c>
      <c r="C204" s="106">
        <v>24</v>
      </c>
      <c r="D204" s="4">
        <v>15</v>
      </c>
      <c r="E204" s="4">
        <v>15</v>
      </c>
      <c r="F204" s="9">
        <f t="shared" si="9"/>
        <v>100</v>
      </c>
      <c r="G204" s="9">
        <f t="shared" si="8"/>
        <v>-67.3913043478261</v>
      </c>
      <c r="H204" s="4"/>
    </row>
    <row r="205" spans="1:8" ht="25.5" customHeight="1">
      <c r="A205" s="8" t="s">
        <v>88</v>
      </c>
      <c r="B205" s="4">
        <v>283</v>
      </c>
      <c r="C205" s="106">
        <v>319</v>
      </c>
      <c r="D205" s="106">
        <v>256</v>
      </c>
      <c r="E205" s="4">
        <v>256</v>
      </c>
      <c r="F205" s="9">
        <f t="shared" si="9"/>
        <v>100</v>
      </c>
      <c r="G205" s="9">
        <f t="shared" si="8"/>
        <v>-9.540636042402827</v>
      </c>
      <c r="H205" s="4"/>
    </row>
    <row r="206" spans="1:8" ht="25.5" customHeight="1">
      <c r="A206" s="8" t="s">
        <v>354</v>
      </c>
      <c r="B206" s="4">
        <v>282</v>
      </c>
      <c r="C206" s="106">
        <v>82</v>
      </c>
      <c r="D206" s="4">
        <v>62</v>
      </c>
      <c r="E206" s="4">
        <v>62</v>
      </c>
      <c r="F206" s="9">
        <f t="shared" si="9"/>
        <v>100</v>
      </c>
      <c r="G206" s="9">
        <f t="shared" si="8"/>
        <v>-78.01418439716312</v>
      </c>
      <c r="H206" s="4"/>
    </row>
    <row r="207" spans="1:8" ht="25.5" customHeight="1">
      <c r="A207" s="8" t="s">
        <v>355</v>
      </c>
      <c r="B207" s="4">
        <v>1</v>
      </c>
      <c r="C207" s="106">
        <v>0</v>
      </c>
      <c r="D207" s="4">
        <v>0</v>
      </c>
      <c r="E207" s="4">
        <v>0</v>
      </c>
      <c r="F207" s="9" t="e">
        <f t="shared" si="9"/>
        <v>#DIV/0!</v>
      </c>
      <c r="G207" s="9">
        <f t="shared" si="8"/>
        <v>-100</v>
      </c>
      <c r="H207" s="4"/>
    </row>
    <row r="208" spans="1:8" ht="25.5" customHeight="1">
      <c r="A208" s="8" t="s">
        <v>441</v>
      </c>
      <c r="B208" s="4">
        <v>0</v>
      </c>
      <c r="C208" s="106">
        <v>13</v>
      </c>
      <c r="D208" s="4">
        <v>5</v>
      </c>
      <c r="E208" s="4">
        <v>5</v>
      </c>
      <c r="F208" s="9">
        <f t="shared" si="9"/>
        <v>100</v>
      </c>
      <c r="G208" s="9" t="e">
        <f t="shared" si="8"/>
        <v>#DIV/0!</v>
      </c>
      <c r="H208" s="4"/>
    </row>
    <row r="209" spans="1:8" ht="25.5" customHeight="1">
      <c r="A209" s="8" t="s">
        <v>442</v>
      </c>
      <c r="B209" s="4">
        <v>0</v>
      </c>
      <c r="C209" s="106">
        <v>16</v>
      </c>
      <c r="D209" s="4">
        <v>74</v>
      </c>
      <c r="E209" s="4">
        <v>74</v>
      </c>
      <c r="F209" s="9">
        <f t="shared" si="9"/>
        <v>100</v>
      </c>
      <c r="G209" s="9" t="e">
        <f t="shared" si="8"/>
        <v>#DIV/0!</v>
      </c>
      <c r="H209" s="4"/>
    </row>
    <row r="210" spans="1:8" ht="25.5" customHeight="1">
      <c r="A210" s="8" t="s">
        <v>443</v>
      </c>
      <c r="B210" s="4">
        <v>0</v>
      </c>
      <c r="C210" s="106">
        <v>0</v>
      </c>
      <c r="D210" s="4">
        <v>16</v>
      </c>
      <c r="E210" s="4">
        <v>16</v>
      </c>
      <c r="F210" s="9">
        <f t="shared" si="9"/>
        <v>100</v>
      </c>
      <c r="G210" s="9" t="e">
        <f t="shared" si="8"/>
        <v>#DIV/0!</v>
      </c>
      <c r="H210" s="4"/>
    </row>
    <row r="211" spans="1:8" ht="25.5" customHeight="1">
      <c r="A211" s="8" t="s">
        <v>444</v>
      </c>
      <c r="B211" s="4">
        <v>0</v>
      </c>
      <c r="C211" s="106">
        <v>208</v>
      </c>
      <c r="D211" s="4">
        <v>99</v>
      </c>
      <c r="E211" s="4">
        <v>99</v>
      </c>
      <c r="F211" s="9">
        <f t="shared" si="9"/>
        <v>100</v>
      </c>
      <c r="G211" s="9" t="e">
        <f t="shared" si="8"/>
        <v>#DIV/0!</v>
      </c>
      <c r="H211" s="4"/>
    </row>
    <row r="212" spans="1:8" ht="25.5" customHeight="1">
      <c r="A212" s="8" t="s">
        <v>89</v>
      </c>
      <c r="B212" s="4">
        <v>5</v>
      </c>
      <c r="C212" s="106">
        <v>5</v>
      </c>
      <c r="D212" s="106">
        <v>0</v>
      </c>
      <c r="E212" s="4">
        <v>0</v>
      </c>
      <c r="F212" s="9" t="e">
        <f t="shared" si="9"/>
        <v>#DIV/0!</v>
      </c>
      <c r="G212" s="9">
        <f t="shared" si="8"/>
        <v>-100</v>
      </c>
      <c r="H212" s="4"/>
    </row>
    <row r="213" spans="1:8" ht="25.5" customHeight="1">
      <c r="A213" s="8" t="s">
        <v>445</v>
      </c>
      <c r="B213" s="4">
        <v>5</v>
      </c>
      <c r="C213" s="106">
        <v>5</v>
      </c>
      <c r="D213" s="106">
        <v>0</v>
      </c>
      <c r="E213" s="4">
        <v>0</v>
      </c>
      <c r="F213" s="9" t="e">
        <f t="shared" si="9"/>
        <v>#DIV/0!</v>
      </c>
      <c r="G213" s="9">
        <f t="shared" si="8"/>
        <v>-100</v>
      </c>
      <c r="H213" s="4"/>
    </row>
    <row r="214" spans="1:8" ht="25.5" customHeight="1">
      <c r="A214" s="8" t="s">
        <v>90</v>
      </c>
      <c r="B214" s="4">
        <v>16</v>
      </c>
      <c r="C214" s="106">
        <v>19</v>
      </c>
      <c r="D214" s="106">
        <v>23</v>
      </c>
      <c r="E214" s="4">
        <v>23</v>
      </c>
      <c r="F214" s="9">
        <f t="shared" si="9"/>
        <v>100</v>
      </c>
      <c r="G214" s="9">
        <f t="shared" si="8"/>
        <v>43.75</v>
      </c>
      <c r="H214" s="4"/>
    </row>
    <row r="215" spans="1:8" ht="25.5" customHeight="1">
      <c r="A215" s="8" t="s">
        <v>354</v>
      </c>
      <c r="B215" s="4">
        <v>16</v>
      </c>
      <c r="C215" s="106">
        <v>19</v>
      </c>
      <c r="D215" s="106">
        <v>23</v>
      </c>
      <c r="E215" s="4">
        <v>23</v>
      </c>
      <c r="F215" s="9">
        <f t="shared" si="9"/>
        <v>100</v>
      </c>
      <c r="G215" s="9">
        <f t="shared" si="8"/>
        <v>43.75</v>
      </c>
      <c r="H215" s="4"/>
    </row>
    <row r="216" spans="1:8" ht="25.5" customHeight="1">
      <c r="A216" s="8" t="s">
        <v>91</v>
      </c>
      <c r="B216" s="4">
        <v>1550</v>
      </c>
      <c r="C216" s="106">
        <v>1584</v>
      </c>
      <c r="D216" s="106">
        <v>554</v>
      </c>
      <c r="E216" s="4">
        <v>554</v>
      </c>
      <c r="F216" s="9">
        <f t="shared" si="9"/>
        <v>100</v>
      </c>
      <c r="G216" s="9">
        <f t="shared" si="8"/>
        <v>-64.25806451612902</v>
      </c>
      <c r="H216" s="4"/>
    </row>
    <row r="217" spans="1:8" ht="25.5" customHeight="1">
      <c r="A217" s="8" t="s">
        <v>446</v>
      </c>
      <c r="B217" s="4">
        <v>523</v>
      </c>
      <c r="C217" s="106">
        <v>174</v>
      </c>
      <c r="D217" s="4">
        <v>45</v>
      </c>
      <c r="E217" s="4">
        <v>45</v>
      </c>
      <c r="F217" s="9">
        <f t="shared" si="9"/>
        <v>100</v>
      </c>
      <c r="G217" s="9">
        <f t="shared" si="8"/>
        <v>-91.39579349904398</v>
      </c>
      <c r="H217" s="4"/>
    </row>
    <row r="218" spans="1:8" ht="25.5" customHeight="1">
      <c r="A218" s="8" t="s">
        <v>447</v>
      </c>
      <c r="B218" s="4">
        <v>1027</v>
      </c>
      <c r="C218" s="106">
        <v>1410</v>
      </c>
      <c r="D218" s="4">
        <v>509</v>
      </c>
      <c r="E218" s="4">
        <v>509</v>
      </c>
      <c r="F218" s="9">
        <f t="shared" si="9"/>
        <v>100</v>
      </c>
      <c r="G218" s="9">
        <f t="shared" si="8"/>
        <v>-50.43816942551119</v>
      </c>
      <c r="H218" s="4"/>
    </row>
    <row r="219" spans="1:8" ht="25.5" customHeight="1">
      <c r="A219" s="8" t="s">
        <v>92</v>
      </c>
      <c r="B219" s="4">
        <v>99</v>
      </c>
      <c r="C219" s="106">
        <v>64</v>
      </c>
      <c r="D219" s="106">
        <v>137</v>
      </c>
      <c r="E219" s="4">
        <v>137</v>
      </c>
      <c r="F219" s="9">
        <f t="shared" si="9"/>
        <v>100</v>
      </c>
      <c r="G219" s="9">
        <f t="shared" si="8"/>
        <v>38.38383838383838</v>
      </c>
      <c r="H219" s="4"/>
    </row>
    <row r="220" spans="1:8" ht="25.5" customHeight="1">
      <c r="A220" s="8" t="s">
        <v>448</v>
      </c>
      <c r="B220" s="4">
        <v>79</v>
      </c>
      <c r="C220" s="106">
        <v>44</v>
      </c>
      <c r="D220" s="106">
        <v>122</v>
      </c>
      <c r="E220" s="4">
        <v>122</v>
      </c>
      <c r="F220" s="9">
        <f t="shared" si="9"/>
        <v>100</v>
      </c>
      <c r="G220" s="9">
        <f t="shared" si="8"/>
        <v>54.43037974683544</v>
      </c>
      <c r="H220" s="4"/>
    </row>
    <row r="221" spans="1:8" ht="25.5" customHeight="1">
      <c r="A221" s="8" t="s">
        <v>449</v>
      </c>
      <c r="B221" s="4">
        <v>20</v>
      </c>
      <c r="C221" s="106">
        <v>20</v>
      </c>
      <c r="D221" s="106">
        <v>15</v>
      </c>
      <c r="E221" s="4">
        <v>15</v>
      </c>
      <c r="F221" s="9">
        <f t="shared" si="9"/>
        <v>100</v>
      </c>
      <c r="G221" s="9">
        <f t="shared" si="8"/>
        <v>-25</v>
      </c>
      <c r="H221" s="4"/>
    </row>
    <row r="222" spans="1:8" ht="25.5" customHeight="1">
      <c r="A222" s="8" t="s">
        <v>93</v>
      </c>
      <c r="B222" s="4">
        <v>1319</v>
      </c>
      <c r="C222" s="106">
        <v>1395</v>
      </c>
      <c r="D222" s="106">
        <v>737</v>
      </c>
      <c r="E222" s="4">
        <v>737</v>
      </c>
      <c r="F222" s="9">
        <f t="shared" si="9"/>
        <v>100</v>
      </c>
      <c r="G222" s="9">
        <f t="shared" si="8"/>
        <v>-44.124336618650496</v>
      </c>
      <c r="H222" s="4"/>
    </row>
    <row r="223" spans="1:8" ht="25.5" customHeight="1">
      <c r="A223" s="8" t="s">
        <v>450</v>
      </c>
      <c r="B223" s="4">
        <v>1319</v>
      </c>
      <c r="C223" s="106">
        <v>1395</v>
      </c>
      <c r="D223" s="106">
        <v>737</v>
      </c>
      <c r="E223" s="4">
        <v>737</v>
      </c>
      <c r="F223" s="9">
        <f t="shared" si="9"/>
        <v>100</v>
      </c>
      <c r="G223" s="9">
        <f t="shared" si="8"/>
        <v>-44.124336618650496</v>
      </c>
      <c r="H223" s="4"/>
    </row>
    <row r="224" spans="1:8" ht="25.5" customHeight="1">
      <c r="A224" s="8" t="s">
        <v>94</v>
      </c>
      <c r="B224" s="4">
        <v>100</v>
      </c>
      <c r="C224" s="106">
        <v>100</v>
      </c>
      <c r="D224" s="106">
        <v>0</v>
      </c>
      <c r="E224" s="4">
        <v>0</v>
      </c>
      <c r="F224" s="9" t="e">
        <f t="shared" si="9"/>
        <v>#DIV/0!</v>
      </c>
      <c r="G224" s="9">
        <f t="shared" si="8"/>
        <v>-100</v>
      </c>
      <c r="H224" s="4"/>
    </row>
    <row r="225" spans="1:8" ht="25.5" customHeight="1">
      <c r="A225" s="8" t="s">
        <v>451</v>
      </c>
      <c r="B225" s="4">
        <v>100</v>
      </c>
      <c r="C225" s="106">
        <v>100</v>
      </c>
      <c r="D225" s="106">
        <v>0</v>
      </c>
      <c r="E225" s="4">
        <v>0</v>
      </c>
      <c r="F225" s="9" t="e">
        <f t="shared" si="9"/>
        <v>#DIV/0!</v>
      </c>
      <c r="G225" s="9">
        <f t="shared" si="8"/>
        <v>-100</v>
      </c>
      <c r="H225" s="4"/>
    </row>
    <row r="226" spans="1:8" ht="25.5" customHeight="1">
      <c r="A226" s="8" t="s">
        <v>277</v>
      </c>
      <c r="B226" s="4">
        <v>0</v>
      </c>
      <c r="C226" s="106">
        <v>1190</v>
      </c>
      <c r="D226" s="106">
        <v>1283</v>
      </c>
      <c r="E226" s="4">
        <v>1283</v>
      </c>
      <c r="F226" s="9">
        <f t="shared" si="9"/>
        <v>100</v>
      </c>
      <c r="G226" s="9" t="e">
        <f t="shared" si="8"/>
        <v>#DIV/0!</v>
      </c>
      <c r="H226" s="4"/>
    </row>
    <row r="227" spans="1:8" ht="25.5" customHeight="1">
      <c r="A227" s="8" t="s">
        <v>428</v>
      </c>
      <c r="B227" s="4">
        <v>0</v>
      </c>
      <c r="C227" s="106">
        <v>1155</v>
      </c>
      <c r="D227" s="4">
        <v>1014</v>
      </c>
      <c r="E227" s="4">
        <v>1014</v>
      </c>
      <c r="F227" s="9">
        <f t="shared" si="9"/>
        <v>100</v>
      </c>
      <c r="G227" s="9" t="e">
        <f t="shared" si="8"/>
        <v>#DIV/0!</v>
      </c>
      <c r="H227" s="4"/>
    </row>
    <row r="228" spans="1:8" ht="25.5" customHeight="1">
      <c r="A228" s="8" t="s">
        <v>452</v>
      </c>
      <c r="B228" s="4">
        <v>0</v>
      </c>
      <c r="C228" s="106">
        <v>35</v>
      </c>
      <c r="D228" s="4">
        <v>269</v>
      </c>
      <c r="E228" s="4">
        <v>269</v>
      </c>
      <c r="F228" s="9">
        <f t="shared" si="9"/>
        <v>100</v>
      </c>
      <c r="G228" s="9" t="e">
        <f t="shared" si="8"/>
        <v>#DIV/0!</v>
      </c>
      <c r="H228" s="4"/>
    </row>
    <row r="229" spans="1:8" ht="25.5" customHeight="1">
      <c r="A229" s="8" t="s">
        <v>278</v>
      </c>
      <c r="B229" s="4">
        <v>0</v>
      </c>
      <c r="C229" s="106">
        <v>89</v>
      </c>
      <c r="D229" s="106">
        <v>94</v>
      </c>
      <c r="E229" s="4">
        <v>94</v>
      </c>
      <c r="F229" s="9">
        <f t="shared" si="9"/>
        <v>100</v>
      </c>
      <c r="G229" s="9" t="e">
        <f t="shared" si="8"/>
        <v>#DIV/0!</v>
      </c>
      <c r="H229" s="4"/>
    </row>
    <row r="230" spans="1:8" ht="25.5" customHeight="1">
      <c r="A230" s="8" t="s">
        <v>426</v>
      </c>
      <c r="B230" s="4">
        <v>0</v>
      </c>
      <c r="C230" s="106">
        <v>58</v>
      </c>
      <c r="D230" s="4">
        <v>78</v>
      </c>
      <c r="E230" s="4">
        <v>78</v>
      </c>
      <c r="F230" s="9">
        <f t="shared" si="9"/>
        <v>100</v>
      </c>
      <c r="G230" s="9" t="e">
        <f t="shared" si="8"/>
        <v>#DIV/0!</v>
      </c>
      <c r="H230" s="4"/>
    </row>
    <row r="231" spans="1:8" ht="25.5" customHeight="1">
      <c r="A231" s="8" t="s">
        <v>427</v>
      </c>
      <c r="B231" s="4">
        <v>0</v>
      </c>
      <c r="C231" s="106">
        <v>15</v>
      </c>
      <c r="D231" s="4">
        <v>15</v>
      </c>
      <c r="E231" s="4">
        <v>15</v>
      </c>
      <c r="F231" s="9">
        <f t="shared" si="9"/>
        <v>100</v>
      </c>
      <c r="G231" s="9" t="e">
        <f t="shared" si="8"/>
        <v>#DIV/0!</v>
      </c>
      <c r="H231" s="4"/>
    </row>
    <row r="232" spans="1:8" ht="25.5" customHeight="1">
      <c r="A232" s="8" t="s">
        <v>453</v>
      </c>
      <c r="B232" s="4">
        <v>0</v>
      </c>
      <c r="C232" s="106">
        <v>16</v>
      </c>
      <c r="D232" s="4">
        <v>1</v>
      </c>
      <c r="E232" s="4">
        <v>1</v>
      </c>
      <c r="F232" s="9">
        <f t="shared" si="9"/>
        <v>100</v>
      </c>
      <c r="G232" s="9" t="e">
        <f t="shared" si="8"/>
        <v>#DIV/0!</v>
      </c>
      <c r="H232" s="4"/>
    </row>
    <row r="233" spans="1:8" ht="25.5" customHeight="1">
      <c r="A233" s="8" t="s">
        <v>95</v>
      </c>
      <c r="B233" s="4">
        <v>109</v>
      </c>
      <c r="C233" s="106">
        <v>37</v>
      </c>
      <c r="D233" s="106">
        <v>527</v>
      </c>
      <c r="E233" s="4">
        <v>527</v>
      </c>
      <c r="F233" s="9">
        <f t="shared" si="9"/>
        <v>100</v>
      </c>
      <c r="G233" s="9">
        <f t="shared" si="8"/>
        <v>383.4862385321101</v>
      </c>
      <c r="H233" s="4"/>
    </row>
    <row r="234" spans="1:8" ht="25.5" customHeight="1">
      <c r="A234" s="8" t="s">
        <v>454</v>
      </c>
      <c r="B234" s="4">
        <v>109</v>
      </c>
      <c r="C234" s="106">
        <v>37</v>
      </c>
      <c r="D234" s="106">
        <v>527</v>
      </c>
      <c r="E234" s="4">
        <v>527</v>
      </c>
      <c r="F234" s="9">
        <f t="shared" si="9"/>
        <v>100</v>
      </c>
      <c r="G234" s="9">
        <f t="shared" si="8"/>
        <v>383.4862385321101</v>
      </c>
      <c r="H234" s="4"/>
    </row>
    <row r="235" spans="1:8" ht="25.5" customHeight="1">
      <c r="A235" s="17" t="s">
        <v>96</v>
      </c>
      <c r="B235" s="4">
        <v>11115</v>
      </c>
      <c r="C235" s="106">
        <v>8204</v>
      </c>
      <c r="D235" s="106">
        <v>11827</v>
      </c>
      <c r="E235" s="4">
        <v>11827</v>
      </c>
      <c r="F235" s="9">
        <f t="shared" si="9"/>
        <v>100</v>
      </c>
      <c r="G235" s="9">
        <f t="shared" si="8"/>
        <v>6.405757984705353</v>
      </c>
      <c r="H235" s="4"/>
    </row>
    <row r="236" spans="1:8" ht="25.5" customHeight="1">
      <c r="A236" s="8" t="s">
        <v>97</v>
      </c>
      <c r="B236" s="4">
        <v>1611</v>
      </c>
      <c r="C236" s="106">
        <v>414</v>
      </c>
      <c r="D236" s="106">
        <v>1064</v>
      </c>
      <c r="E236" s="4">
        <v>1064</v>
      </c>
      <c r="F236" s="9">
        <f t="shared" si="9"/>
        <v>100</v>
      </c>
      <c r="G236" s="9">
        <f t="shared" si="8"/>
        <v>-33.95406579764121</v>
      </c>
      <c r="H236" s="4"/>
    </row>
    <row r="237" spans="1:8" ht="25.5" customHeight="1">
      <c r="A237" s="8" t="s">
        <v>354</v>
      </c>
      <c r="B237" s="4">
        <v>1601</v>
      </c>
      <c r="C237" s="106">
        <v>414</v>
      </c>
      <c r="D237" s="4">
        <v>1050</v>
      </c>
      <c r="E237" s="4">
        <v>1050</v>
      </c>
      <c r="F237" s="9">
        <f t="shared" si="9"/>
        <v>100</v>
      </c>
      <c r="G237" s="9">
        <f t="shared" si="8"/>
        <v>-34.4159900062461</v>
      </c>
      <c r="H237" s="4"/>
    </row>
    <row r="238" spans="1:8" ht="25.5" customHeight="1">
      <c r="A238" s="8" t="s">
        <v>355</v>
      </c>
      <c r="B238" s="4">
        <v>10</v>
      </c>
      <c r="C238" s="106">
        <v>0</v>
      </c>
      <c r="D238" s="4">
        <v>14</v>
      </c>
      <c r="E238" s="4">
        <v>14</v>
      </c>
      <c r="F238" s="9">
        <f t="shared" si="9"/>
        <v>100</v>
      </c>
      <c r="G238" s="9">
        <f t="shared" si="8"/>
        <v>40</v>
      </c>
      <c r="H238" s="4"/>
    </row>
    <row r="239" spans="1:8" ht="25.5" customHeight="1">
      <c r="A239" s="8" t="s">
        <v>98</v>
      </c>
      <c r="B239" s="4">
        <v>1815</v>
      </c>
      <c r="C239" s="106">
        <v>2493</v>
      </c>
      <c r="D239" s="106">
        <v>1730</v>
      </c>
      <c r="E239" s="4">
        <v>1730</v>
      </c>
      <c r="F239" s="9">
        <f t="shared" si="9"/>
        <v>100</v>
      </c>
      <c r="G239" s="9">
        <f t="shared" si="8"/>
        <v>-4.683195592286501</v>
      </c>
      <c r="H239" s="4"/>
    </row>
    <row r="240" spans="1:8" ht="25.5" customHeight="1">
      <c r="A240" s="8" t="s">
        <v>455</v>
      </c>
      <c r="B240" s="4">
        <v>1815</v>
      </c>
      <c r="C240" s="106">
        <v>2493</v>
      </c>
      <c r="D240" s="106">
        <v>1730</v>
      </c>
      <c r="E240" s="4">
        <v>1730</v>
      </c>
      <c r="F240" s="9">
        <f t="shared" si="9"/>
        <v>100</v>
      </c>
      <c r="G240" s="9">
        <f t="shared" si="8"/>
        <v>-4.683195592286501</v>
      </c>
      <c r="H240" s="4"/>
    </row>
    <row r="241" spans="1:8" ht="25.5" customHeight="1">
      <c r="A241" s="8" t="s">
        <v>99</v>
      </c>
      <c r="B241" s="4">
        <v>1574</v>
      </c>
      <c r="C241" s="106">
        <v>976</v>
      </c>
      <c r="D241" s="106">
        <v>543</v>
      </c>
      <c r="E241" s="4">
        <v>543</v>
      </c>
      <c r="F241" s="9">
        <f t="shared" si="9"/>
        <v>100</v>
      </c>
      <c r="G241" s="9">
        <f t="shared" si="8"/>
        <v>-65.50190597204575</v>
      </c>
      <c r="H241" s="4"/>
    </row>
    <row r="242" spans="1:8" ht="25.5" customHeight="1">
      <c r="A242" s="8" t="s">
        <v>456</v>
      </c>
      <c r="B242" s="4">
        <v>1572</v>
      </c>
      <c r="C242" s="106">
        <v>729</v>
      </c>
      <c r="D242" s="4">
        <v>396</v>
      </c>
      <c r="E242" s="4">
        <v>396</v>
      </c>
      <c r="F242" s="9">
        <f t="shared" si="9"/>
        <v>100</v>
      </c>
      <c r="G242" s="9">
        <f t="shared" si="8"/>
        <v>-74.80916030534351</v>
      </c>
      <c r="H242" s="4"/>
    </row>
    <row r="243" spans="1:8" ht="25.5" customHeight="1">
      <c r="A243" s="8" t="s">
        <v>457</v>
      </c>
      <c r="B243" s="4">
        <v>2</v>
      </c>
      <c r="C243" s="106">
        <v>247</v>
      </c>
      <c r="D243" s="4">
        <v>147</v>
      </c>
      <c r="E243" s="4">
        <v>147</v>
      </c>
      <c r="F243" s="9">
        <f t="shared" si="9"/>
        <v>100</v>
      </c>
      <c r="G243" s="9">
        <f t="shared" si="8"/>
        <v>7250</v>
      </c>
      <c r="H243" s="4"/>
    </row>
    <row r="244" spans="1:8" ht="25.5" customHeight="1">
      <c r="A244" s="8" t="s">
        <v>100</v>
      </c>
      <c r="B244" s="4">
        <v>441</v>
      </c>
      <c r="C244" s="106">
        <v>632</v>
      </c>
      <c r="D244" s="106">
        <v>517</v>
      </c>
      <c r="E244" s="4">
        <v>517</v>
      </c>
      <c r="F244" s="9">
        <f t="shared" si="9"/>
        <v>100</v>
      </c>
      <c r="G244" s="9">
        <f t="shared" si="8"/>
        <v>17.233560090702948</v>
      </c>
      <c r="H244" s="4"/>
    </row>
    <row r="245" spans="1:8" ht="25.5" customHeight="1">
      <c r="A245" s="8" t="s">
        <v>458</v>
      </c>
      <c r="B245" s="4">
        <v>318</v>
      </c>
      <c r="C245" s="106">
        <v>188</v>
      </c>
      <c r="D245" s="4">
        <v>185</v>
      </c>
      <c r="E245" s="4">
        <v>185</v>
      </c>
      <c r="F245" s="9">
        <f t="shared" si="9"/>
        <v>100</v>
      </c>
      <c r="G245" s="9">
        <f t="shared" si="8"/>
        <v>-41.82389937106918</v>
      </c>
      <c r="H245" s="4"/>
    </row>
    <row r="246" spans="1:8" ht="25.5" customHeight="1">
      <c r="A246" s="8" t="s">
        <v>459</v>
      </c>
      <c r="B246" s="4">
        <v>50</v>
      </c>
      <c r="C246" s="106">
        <v>50</v>
      </c>
      <c r="D246" s="4">
        <v>0</v>
      </c>
      <c r="E246" s="4">
        <v>0</v>
      </c>
      <c r="F246" s="9" t="e">
        <f t="shared" si="9"/>
        <v>#DIV/0!</v>
      </c>
      <c r="G246" s="9">
        <f t="shared" si="8"/>
        <v>-100</v>
      </c>
      <c r="H246" s="4"/>
    </row>
    <row r="247" spans="1:8" ht="25.5" customHeight="1">
      <c r="A247" s="8" t="s">
        <v>460</v>
      </c>
      <c r="B247" s="4">
        <v>0</v>
      </c>
      <c r="C247" s="106">
        <v>249</v>
      </c>
      <c r="D247" s="4">
        <v>239</v>
      </c>
      <c r="E247" s="4">
        <v>239</v>
      </c>
      <c r="F247" s="9">
        <f t="shared" si="9"/>
        <v>100</v>
      </c>
      <c r="G247" s="9" t="e">
        <f t="shared" si="8"/>
        <v>#DIV/0!</v>
      </c>
      <c r="H247" s="4"/>
    </row>
    <row r="248" spans="1:8" ht="25.5" customHeight="1">
      <c r="A248" s="8" t="s">
        <v>461</v>
      </c>
      <c r="B248" s="4">
        <v>57</v>
      </c>
      <c r="C248" s="106">
        <v>65</v>
      </c>
      <c r="D248" s="4">
        <v>77</v>
      </c>
      <c r="E248" s="4">
        <v>77</v>
      </c>
      <c r="F248" s="9">
        <f t="shared" si="9"/>
        <v>100</v>
      </c>
      <c r="G248" s="9">
        <f t="shared" si="8"/>
        <v>35.08771929824561</v>
      </c>
      <c r="H248" s="4"/>
    </row>
    <row r="249" spans="1:8" ht="25.5" customHeight="1">
      <c r="A249" s="8" t="s">
        <v>462</v>
      </c>
      <c r="B249" s="4">
        <v>16</v>
      </c>
      <c r="C249" s="106">
        <v>80</v>
      </c>
      <c r="D249" s="4">
        <v>16</v>
      </c>
      <c r="E249" s="4">
        <v>16</v>
      </c>
      <c r="F249" s="9">
        <f t="shared" si="9"/>
        <v>100</v>
      </c>
      <c r="G249" s="9">
        <f t="shared" si="8"/>
        <v>0</v>
      </c>
      <c r="H249" s="4"/>
    </row>
    <row r="250" spans="1:8" ht="25.5" customHeight="1">
      <c r="A250" s="71" t="s">
        <v>279</v>
      </c>
      <c r="B250" s="4">
        <v>0</v>
      </c>
      <c r="C250" s="106">
        <v>30</v>
      </c>
      <c r="D250" s="106">
        <v>50</v>
      </c>
      <c r="E250" s="4">
        <v>50</v>
      </c>
      <c r="F250" s="9">
        <f t="shared" si="9"/>
        <v>100</v>
      </c>
      <c r="G250" s="9" t="e">
        <f t="shared" si="8"/>
        <v>#DIV/0!</v>
      </c>
      <c r="H250" s="4"/>
    </row>
    <row r="251" spans="1:8" ht="25.5" customHeight="1">
      <c r="A251" s="71" t="s">
        <v>463</v>
      </c>
      <c r="B251" s="4">
        <v>0</v>
      </c>
      <c r="C251" s="106">
        <v>30</v>
      </c>
      <c r="D251" s="106">
        <v>50</v>
      </c>
      <c r="E251" s="4">
        <v>50</v>
      </c>
      <c r="F251" s="9">
        <f t="shared" si="9"/>
        <v>100</v>
      </c>
      <c r="G251" s="9" t="e">
        <f t="shared" si="8"/>
        <v>#DIV/0!</v>
      </c>
      <c r="H251" s="4"/>
    </row>
    <row r="252" spans="1:8" ht="25.5" customHeight="1">
      <c r="A252" s="8" t="s">
        <v>101</v>
      </c>
      <c r="B252" s="4">
        <v>2544</v>
      </c>
      <c r="C252" s="106">
        <v>0</v>
      </c>
      <c r="D252" s="106">
        <v>0</v>
      </c>
      <c r="E252" s="4">
        <v>0</v>
      </c>
      <c r="F252" s="9" t="e">
        <f t="shared" si="9"/>
        <v>#DIV/0!</v>
      </c>
      <c r="G252" s="9">
        <f t="shared" si="8"/>
        <v>-100</v>
      </c>
      <c r="H252" s="4"/>
    </row>
    <row r="253" spans="1:8" ht="25.5" customHeight="1">
      <c r="A253" s="8" t="s">
        <v>464</v>
      </c>
      <c r="B253" s="4">
        <v>27</v>
      </c>
      <c r="C253" s="4">
        <v>0</v>
      </c>
      <c r="D253" s="4">
        <v>0</v>
      </c>
      <c r="E253" s="4">
        <v>0</v>
      </c>
      <c r="F253" s="9" t="e">
        <f t="shared" si="9"/>
        <v>#DIV/0!</v>
      </c>
      <c r="G253" s="9">
        <f t="shared" si="8"/>
        <v>-100</v>
      </c>
      <c r="H253" s="4"/>
    </row>
    <row r="254" spans="1:8" ht="25.5" customHeight="1">
      <c r="A254" s="8" t="s">
        <v>465</v>
      </c>
      <c r="B254" s="4">
        <v>2080</v>
      </c>
      <c r="C254" s="4">
        <v>0</v>
      </c>
      <c r="D254" s="4">
        <v>0</v>
      </c>
      <c r="E254" s="4">
        <v>0</v>
      </c>
      <c r="F254" s="9" t="e">
        <f t="shared" si="9"/>
        <v>#DIV/0!</v>
      </c>
      <c r="G254" s="9">
        <f t="shared" si="8"/>
        <v>-100</v>
      </c>
      <c r="H254" s="4"/>
    </row>
    <row r="255" spans="1:8" ht="25.5" customHeight="1">
      <c r="A255" s="8" t="s">
        <v>466</v>
      </c>
      <c r="B255" s="4">
        <v>2</v>
      </c>
      <c r="C255" s="4">
        <v>0</v>
      </c>
      <c r="D255" s="4">
        <v>0</v>
      </c>
      <c r="E255" s="4">
        <v>0</v>
      </c>
      <c r="F255" s="9" t="e">
        <f t="shared" si="9"/>
        <v>#DIV/0!</v>
      </c>
      <c r="G255" s="9">
        <f t="shared" si="8"/>
        <v>-100</v>
      </c>
      <c r="H255" s="4"/>
    </row>
    <row r="256" spans="1:8" ht="25.5" customHeight="1">
      <c r="A256" s="8" t="s">
        <v>467</v>
      </c>
      <c r="B256" s="4">
        <v>435</v>
      </c>
      <c r="C256" s="4">
        <v>0</v>
      </c>
      <c r="D256" s="4">
        <v>0</v>
      </c>
      <c r="E256" s="4">
        <v>0</v>
      </c>
      <c r="F256" s="9" t="e">
        <f t="shared" si="9"/>
        <v>#DIV/0!</v>
      </c>
      <c r="G256" s="9">
        <f t="shared" si="8"/>
        <v>-100</v>
      </c>
      <c r="H256" s="4"/>
    </row>
    <row r="257" spans="1:8" ht="25.5" customHeight="1">
      <c r="A257" s="8" t="s">
        <v>102</v>
      </c>
      <c r="B257" s="4">
        <v>2163</v>
      </c>
      <c r="C257" s="106">
        <v>282</v>
      </c>
      <c r="D257" s="106">
        <v>428</v>
      </c>
      <c r="E257" s="4">
        <v>428</v>
      </c>
      <c r="F257" s="9">
        <f t="shared" si="9"/>
        <v>100</v>
      </c>
      <c r="G257" s="9">
        <f t="shared" si="8"/>
        <v>-80.21266759130837</v>
      </c>
      <c r="H257" s="4"/>
    </row>
    <row r="258" spans="1:8" ht="25.5" customHeight="1">
      <c r="A258" s="8" t="s">
        <v>468</v>
      </c>
      <c r="B258" s="4">
        <v>28</v>
      </c>
      <c r="C258" s="106">
        <v>20</v>
      </c>
      <c r="D258" s="4">
        <v>0</v>
      </c>
      <c r="E258" s="4">
        <v>0</v>
      </c>
      <c r="F258" s="9" t="e">
        <f t="shared" si="9"/>
        <v>#DIV/0!</v>
      </c>
      <c r="G258" s="9">
        <f t="shared" si="8"/>
        <v>-100</v>
      </c>
      <c r="H258" s="4"/>
    </row>
    <row r="259" spans="1:8" ht="25.5" customHeight="1">
      <c r="A259" s="8" t="s">
        <v>469</v>
      </c>
      <c r="B259" s="4">
        <v>2103</v>
      </c>
      <c r="C259" s="106">
        <v>19</v>
      </c>
      <c r="D259" s="4">
        <v>332</v>
      </c>
      <c r="E259" s="4">
        <v>332</v>
      </c>
      <c r="F259" s="9">
        <f t="shared" si="9"/>
        <v>100</v>
      </c>
      <c r="G259" s="9">
        <f t="shared" si="8"/>
        <v>-84.21302900618166</v>
      </c>
      <c r="H259" s="4"/>
    </row>
    <row r="260" spans="1:8" ht="25.5" customHeight="1">
      <c r="A260" s="8" t="s">
        <v>470</v>
      </c>
      <c r="B260" s="4">
        <v>32</v>
      </c>
      <c r="C260" s="106">
        <v>243</v>
      </c>
      <c r="D260" s="4">
        <v>96</v>
      </c>
      <c r="E260" s="4">
        <v>96</v>
      </c>
      <c r="F260" s="9">
        <f t="shared" si="9"/>
        <v>100</v>
      </c>
      <c r="G260" s="9">
        <f t="shared" si="8"/>
        <v>200</v>
      </c>
      <c r="H260" s="4"/>
    </row>
    <row r="261" spans="1:8" ht="25.5" customHeight="1">
      <c r="A261" s="8" t="s">
        <v>103</v>
      </c>
      <c r="B261" s="4">
        <v>419</v>
      </c>
      <c r="C261" s="106">
        <v>605</v>
      </c>
      <c r="D261" s="106">
        <v>377</v>
      </c>
      <c r="E261" s="4">
        <v>377</v>
      </c>
      <c r="F261" s="9">
        <f t="shared" si="9"/>
        <v>100</v>
      </c>
      <c r="G261" s="9">
        <f aca="true" t="shared" si="10" ref="G261:G324">(E261-B261)/B261*100</f>
        <v>-10.023866348448687</v>
      </c>
      <c r="H261" s="4"/>
    </row>
    <row r="262" spans="1:8" ht="25.5" customHeight="1">
      <c r="A262" s="8" t="s">
        <v>354</v>
      </c>
      <c r="B262" s="4">
        <v>124</v>
      </c>
      <c r="C262" s="106">
        <v>389</v>
      </c>
      <c r="D262" s="4">
        <v>146</v>
      </c>
      <c r="E262" s="4">
        <v>146</v>
      </c>
      <c r="F262" s="9">
        <f t="shared" si="9"/>
        <v>100</v>
      </c>
      <c r="G262" s="9">
        <f t="shared" si="10"/>
        <v>17.741935483870968</v>
      </c>
      <c r="H262" s="4"/>
    </row>
    <row r="263" spans="1:8" ht="25.5" customHeight="1">
      <c r="A263" s="8" t="s">
        <v>355</v>
      </c>
      <c r="B263" s="4">
        <v>83</v>
      </c>
      <c r="C263" s="106">
        <v>0</v>
      </c>
      <c r="D263" s="4">
        <v>0</v>
      </c>
      <c r="E263" s="4">
        <v>0</v>
      </c>
      <c r="F263" s="9" t="e">
        <f t="shared" si="9"/>
        <v>#DIV/0!</v>
      </c>
      <c r="G263" s="9">
        <f t="shared" si="10"/>
        <v>-100</v>
      </c>
      <c r="H263" s="4"/>
    </row>
    <row r="264" spans="1:8" ht="25.5" customHeight="1">
      <c r="A264" s="8" t="s">
        <v>471</v>
      </c>
      <c r="B264" s="4">
        <v>4</v>
      </c>
      <c r="C264" s="106">
        <v>5</v>
      </c>
      <c r="D264" s="4">
        <v>5</v>
      </c>
      <c r="E264" s="4">
        <v>5</v>
      </c>
      <c r="F264" s="9">
        <f aca="true" t="shared" si="11" ref="F264:F327">E264/D264*100</f>
        <v>100</v>
      </c>
      <c r="G264" s="9">
        <f t="shared" si="10"/>
        <v>25</v>
      </c>
      <c r="H264" s="4"/>
    </row>
    <row r="265" spans="1:8" ht="25.5" customHeight="1">
      <c r="A265" s="8" t="s">
        <v>472</v>
      </c>
      <c r="B265" s="4">
        <v>203</v>
      </c>
      <c r="C265" s="106">
        <v>206</v>
      </c>
      <c r="D265" s="4">
        <v>17</v>
      </c>
      <c r="E265" s="4">
        <v>17</v>
      </c>
      <c r="F265" s="9">
        <f t="shared" si="11"/>
        <v>100</v>
      </c>
      <c r="G265" s="9">
        <f t="shared" si="10"/>
        <v>-91.62561576354679</v>
      </c>
      <c r="H265" s="4"/>
    </row>
    <row r="266" spans="1:8" ht="25.5" customHeight="1">
      <c r="A266" s="8" t="s">
        <v>473</v>
      </c>
      <c r="B266" s="4">
        <v>5</v>
      </c>
      <c r="C266" s="106">
        <v>5</v>
      </c>
      <c r="D266" s="4">
        <v>209</v>
      </c>
      <c r="E266" s="4">
        <v>209</v>
      </c>
      <c r="F266" s="9">
        <f t="shared" si="11"/>
        <v>100</v>
      </c>
      <c r="G266" s="9">
        <f t="shared" si="10"/>
        <v>4079.9999999999995</v>
      </c>
      <c r="H266" s="4"/>
    </row>
    <row r="267" spans="1:8" ht="25.5" customHeight="1">
      <c r="A267" s="8" t="s">
        <v>280</v>
      </c>
      <c r="B267" s="4">
        <v>0</v>
      </c>
      <c r="C267" s="106">
        <v>2293</v>
      </c>
      <c r="D267" s="106">
        <v>937</v>
      </c>
      <c r="E267" s="4">
        <v>937</v>
      </c>
      <c r="F267" s="9">
        <f t="shared" si="11"/>
        <v>100</v>
      </c>
      <c r="G267" s="9" t="e">
        <f t="shared" si="10"/>
        <v>#DIV/0!</v>
      </c>
      <c r="H267" s="4"/>
    </row>
    <row r="268" spans="1:8" ht="25.5" customHeight="1">
      <c r="A268" s="8" t="s">
        <v>474</v>
      </c>
      <c r="B268" s="4">
        <v>0</v>
      </c>
      <c r="C268" s="106">
        <v>2086</v>
      </c>
      <c r="D268" s="4">
        <v>757</v>
      </c>
      <c r="E268" s="4">
        <v>757</v>
      </c>
      <c r="F268" s="9">
        <f t="shared" si="11"/>
        <v>100</v>
      </c>
      <c r="G268" s="9" t="e">
        <f t="shared" si="10"/>
        <v>#DIV/0!</v>
      </c>
      <c r="H268" s="4"/>
    </row>
    <row r="269" spans="1:8" ht="25.5" customHeight="1">
      <c r="A269" s="8" t="s">
        <v>475</v>
      </c>
      <c r="B269" s="4">
        <v>0</v>
      </c>
      <c r="C269" s="106">
        <v>207</v>
      </c>
      <c r="D269" s="4">
        <v>180</v>
      </c>
      <c r="E269" s="4">
        <v>180</v>
      </c>
      <c r="F269" s="9">
        <f t="shared" si="11"/>
        <v>100</v>
      </c>
      <c r="G269" s="9" t="e">
        <f t="shared" si="10"/>
        <v>#DIV/0!</v>
      </c>
      <c r="H269" s="4"/>
    </row>
    <row r="270" spans="1:8" ht="25.5" customHeight="1">
      <c r="A270" s="8" t="s">
        <v>281</v>
      </c>
      <c r="B270" s="4">
        <v>0</v>
      </c>
      <c r="C270" s="106">
        <v>452</v>
      </c>
      <c r="D270" s="106">
        <v>181</v>
      </c>
      <c r="E270" s="4">
        <v>181</v>
      </c>
      <c r="F270" s="9">
        <f t="shared" si="11"/>
        <v>100</v>
      </c>
      <c r="G270" s="9" t="e">
        <f t="shared" si="10"/>
        <v>#DIV/0!</v>
      </c>
      <c r="H270" s="4"/>
    </row>
    <row r="271" spans="1:8" ht="25.5" customHeight="1">
      <c r="A271" s="8" t="s">
        <v>467</v>
      </c>
      <c r="B271" s="4">
        <v>0</v>
      </c>
      <c r="C271" s="106">
        <v>452</v>
      </c>
      <c r="D271" s="4">
        <v>149</v>
      </c>
      <c r="E271" s="4">
        <v>149</v>
      </c>
      <c r="F271" s="9">
        <f t="shared" si="11"/>
        <v>100</v>
      </c>
      <c r="G271" s="9" t="e">
        <f t="shared" si="10"/>
        <v>#DIV/0!</v>
      </c>
      <c r="H271" s="4"/>
    </row>
    <row r="272" spans="1:8" ht="25.5" customHeight="1">
      <c r="A272" s="8" t="s">
        <v>476</v>
      </c>
      <c r="B272" s="4">
        <v>0</v>
      </c>
      <c r="C272" s="106">
        <v>0</v>
      </c>
      <c r="D272" s="4">
        <v>32</v>
      </c>
      <c r="E272" s="4">
        <v>32</v>
      </c>
      <c r="F272" s="9">
        <f t="shared" si="11"/>
        <v>100</v>
      </c>
      <c r="G272" s="9" t="e">
        <f t="shared" si="10"/>
        <v>#DIV/0!</v>
      </c>
      <c r="H272" s="4"/>
    </row>
    <row r="273" spans="1:8" ht="25.5" customHeight="1">
      <c r="A273" s="8" t="s">
        <v>282</v>
      </c>
      <c r="B273" s="4">
        <v>0</v>
      </c>
      <c r="C273" s="106">
        <v>27</v>
      </c>
      <c r="D273" s="106">
        <v>0</v>
      </c>
      <c r="E273" s="4">
        <v>0</v>
      </c>
      <c r="F273" s="9" t="e">
        <f t="shared" si="11"/>
        <v>#DIV/0!</v>
      </c>
      <c r="G273" s="9" t="e">
        <f t="shared" si="10"/>
        <v>#DIV/0!</v>
      </c>
      <c r="H273" s="4"/>
    </row>
    <row r="274" spans="1:8" ht="25.5" customHeight="1">
      <c r="A274" s="8" t="s">
        <v>104</v>
      </c>
      <c r="B274" s="4">
        <v>548</v>
      </c>
      <c r="C274" s="106">
        <v>0</v>
      </c>
      <c r="D274" s="106">
        <v>6000</v>
      </c>
      <c r="E274" s="4">
        <v>6000</v>
      </c>
      <c r="F274" s="9">
        <f t="shared" si="11"/>
        <v>100</v>
      </c>
      <c r="G274" s="9">
        <f t="shared" si="10"/>
        <v>994.8905109489051</v>
      </c>
      <c r="H274" s="4"/>
    </row>
    <row r="275" spans="1:8" ht="25.5" customHeight="1">
      <c r="A275" s="8" t="s">
        <v>477</v>
      </c>
      <c r="B275" s="4">
        <v>548</v>
      </c>
      <c r="C275" s="106">
        <v>0</v>
      </c>
      <c r="D275" s="106">
        <v>6000</v>
      </c>
      <c r="E275" s="4">
        <v>6000</v>
      </c>
      <c r="F275" s="9">
        <f t="shared" si="11"/>
        <v>100</v>
      </c>
      <c r="G275" s="9">
        <f t="shared" si="10"/>
        <v>994.8905109489051</v>
      </c>
      <c r="H275" s="4"/>
    </row>
    <row r="276" spans="1:8" ht="25.5" customHeight="1">
      <c r="A276" s="17" t="s">
        <v>105</v>
      </c>
      <c r="B276" s="4">
        <v>6853</v>
      </c>
      <c r="C276" s="106">
        <v>3729</v>
      </c>
      <c r="D276" s="106">
        <v>7037</v>
      </c>
      <c r="E276" s="4">
        <v>7037</v>
      </c>
      <c r="F276" s="9">
        <f t="shared" si="11"/>
        <v>100</v>
      </c>
      <c r="G276" s="9">
        <f t="shared" si="10"/>
        <v>2.684955493944258</v>
      </c>
      <c r="H276" s="4"/>
    </row>
    <row r="277" spans="1:8" ht="25.5" customHeight="1">
      <c r="A277" s="8" t="s">
        <v>106</v>
      </c>
      <c r="B277" s="4">
        <v>2700</v>
      </c>
      <c r="C277" s="106">
        <v>177</v>
      </c>
      <c r="D277" s="106">
        <v>254</v>
      </c>
      <c r="E277" s="4">
        <v>254</v>
      </c>
      <c r="F277" s="9">
        <f t="shared" si="11"/>
        <v>100</v>
      </c>
      <c r="G277" s="9">
        <f t="shared" si="10"/>
        <v>-90.5925925925926</v>
      </c>
      <c r="H277" s="4"/>
    </row>
    <row r="278" spans="1:8" ht="25.5" customHeight="1">
      <c r="A278" s="8" t="s">
        <v>354</v>
      </c>
      <c r="B278" s="4">
        <v>2667</v>
      </c>
      <c r="C278" s="106">
        <v>172</v>
      </c>
      <c r="D278" s="4">
        <v>250</v>
      </c>
      <c r="E278" s="4">
        <v>250</v>
      </c>
      <c r="F278" s="9">
        <f t="shared" si="11"/>
        <v>100</v>
      </c>
      <c r="G278" s="9">
        <f t="shared" si="10"/>
        <v>-90.62617172853393</v>
      </c>
      <c r="H278" s="4"/>
    </row>
    <row r="279" spans="1:8" ht="25.5" customHeight="1">
      <c r="A279" s="8" t="s">
        <v>355</v>
      </c>
      <c r="B279" s="4">
        <v>33</v>
      </c>
      <c r="C279" s="106">
        <v>5</v>
      </c>
      <c r="D279" s="4">
        <v>4</v>
      </c>
      <c r="E279" s="4">
        <v>4</v>
      </c>
      <c r="F279" s="9">
        <f t="shared" si="11"/>
        <v>100</v>
      </c>
      <c r="G279" s="9">
        <f t="shared" si="10"/>
        <v>-87.87878787878788</v>
      </c>
      <c r="H279" s="4"/>
    </row>
    <row r="280" spans="1:8" ht="25.5" customHeight="1">
      <c r="A280" s="74" t="s">
        <v>289</v>
      </c>
      <c r="B280" s="4">
        <v>0</v>
      </c>
      <c r="C280" s="106">
        <v>0</v>
      </c>
      <c r="D280" s="106">
        <v>20</v>
      </c>
      <c r="E280" s="4">
        <v>20</v>
      </c>
      <c r="F280" s="9">
        <f t="shared" si="11"/>
        <v>100</v>
      </c>
      <c r="G280" s="9" t="e">
        <f t="shared" si="10"/>
        <v>#DIV/0!</v>
      </c>
      <c r="H280" s="4"/>
    </row>
    <row r="281" spans="1:8" ht="25.5" customHeight="1">
      <c r="A281" s="74" t="s">
        <v>478</v>
      </c>
      <c r="B281" s="4">
        <v>0</v>
      </c>
      <c r="C281" s="106">
        <v>0</v>
      </c>
      <c r="D281" s="106">
        <v>20</v>
      </c>
      <c r="E281" s="4">
        <v>20</v>
      </c>
      <c r="F281" s="9">
        <f t="shared" si="11"/>
        <v>100</v>
      </c>
      <c r="G281" s="9" t="e">
        <f t="shared" si="10"/>
        <v>#DIV/0!</v>
      </c>
      <c r="H281" s="4"/>
    </row>
    <row r="282" spans="1:8" ht="25.5" customHeight="1">
      <c r="A282" s="8" t="s">
        <v>107</v>
      </c>
      <c r="B282" s="4">
        <v>402</v>
      </c>
      <c r="C282" s="106">
        <v>402</v>
      </c>
      <c r="D282" s="106">
        <v>10</v>
      </c>
      <c r="E282" s="4">
        <v>10</v>
      </c>
      <c r="F282" s="9">
        <f t="shared" si="11"/>
        <v>100</v>
      </c>
      <c r="G282" s="9">
        <f t="shared" si="10"/>
        <v>-97.51243781094527</v>
      </c>
      <c r="H282" s="4"/>
    </row>
    <row r="283" spans="1:8" ht="25.5" customHeight="1">
      <c r="A283" s="8" t="s">
        <v>479</v>
      </c>
      <c r="B283" s="4">
        <v>0</v>
      </c>
      <c r="C283" s="106">
        <v>0</v>
      </c>
      <c r="D283" s="4">
        <v>10</v>
      </c>
      <c r="E283" s="4">
        <v>10</v>
      </c>
      <c r="F283" s="9">
        <f t="shared" si="11"/>
        <v>100</v>
      </c>
      <c r="G283" s="9" t="e">
        <f t="shared" si="10"/>
        <v>#DIV/0!</v>
      </c>
      <c r="H283" s="4"/>
    </row>
    <row r="284" spans="1:8" ht="25.5" customHeight="1">
      <c r="A284" s="8" t="s">
        <v>480</v>
      </c>
      <c r="B284" s="4">
        <v>400</v>
      </c>
      <c r="C284" s="106">
        <v>400</v>
      </c>
      <c r="D284" s="4">
        <v>0</v>
      </c>
      <c r="E284" s="4">
        <v>0</v>
      </c>
      <c r="F284" s="9" t="e">
        <f t="shared" si="11"/>
        <v>#DIV/0!</v>
      </c>
      <c r="G284" s="9">
        <f t="shared" si="10"/>
        <v>-100</v>
      </c>
      <c r="H284" s="4"/>
    </row>
    <row r="285" spans="1:8" ht="25.5" customHeight="1">
      <c r="A285" s="8" t="s">
        <v>481</v>
      </c>
      <c r="B285" s="4">
        <v>2</v>
      </c>
      <c r="C285" s="106">
        <v>2</v>
      </c>
      <c r="D285" s="4">
        <v>0</v>
      </c>
      <c r="E285" s="4">
        <v>0</v>
      </c>
      <c r="F285" s="9" t="e">
        <f t="shared" si="11"/>
        <v>#DIV/0!</v>
      </c>
      <c r="G285" s="9">
        <f t="shared" si="10"/>
        <v>-100</v>
      </c>
      <c r="H285" s="4"/>
    </row>
    <row r="286" spans="1:8" ht="25.5" customHeight="1">
      <c r="A286" s="8" t="s">
        <v>108</v>
      </c>
      <c r="B286" s="4">
        <v>2139</v>
      </c>
      <c r="C286" s="106">
        <v>1256</v>
      </c>
      <c r="D286" s="106">
        <v>1029</v>
      </c>
      <c r="E286" s="4">
        <v>1029</v>
      </c>
      <c r="F286" s="9">
        <f t="shared" si="11"/>
        <v>100</v>
      </c>
      <c r="G286" s="9">
        <f t="shared" si="10"/>
        <v>-51.89340813464236</v>
      </c>
      <c r="H286" s="4"/>
    </row>
    <row r="287" spans="1:8" ht="25.5" customHeight="1">
      <c r="A287" s="8" t="s">
        <v>482</v>
      </c>
      <c r="B287" s="4">
        <v>2139</v>
      </c>
      <c r="C287" s="106">
        <v>1256</v>
      </c>
      <c r="D287" s="106">
        <v>1029</v>
      </c>
      <c r="E287" s="4">
        <v>1029</v>
      </c>
      <c r="F287" s="9">
        <f t="shared" si="11"/>
        <v>100</v>
      </c>
      <c r="G287" s="9">
        <f t="shared" si="10"/>
        <v>-51.89340813464236</v>
      </c>
      <c r="H287" s="4"/>
    </row>
    <row r="288" spans="1:8" ht="25.5" customHeight="1">
      <c r="A288" s="8" t="s">
        <v>109</v>
      </c>
      <c r="B288" s="4">
        <v>0</v>
      </c>
      <c r="C288" s="106">
        <v>195</v>
      </c>
      <c r="D288" s="106">
        <v>259</v>
      </c>
      <c r="E288" s="4">
        <v>259</v>
      </c>
      <c r="F288" s="9">
        <f t="shared" si="11"/>
        <v>100</v>
      </c>
      <c r="G288" s="9" t="e">
        <f t="shared" si="10"/>
        <v>#DIV/0!</v>
      </c>
      <c r="H288" s="4"/>
    </row>
    <row r="289" spans="1:8" ht="25.5" customHeight="1">
      <c r="A289" s="8" t="s">
        <v>483</v>
      </c>
      <c r="B289" s="4">
        <v>0</v>
      </c>
      <c r="C289" s="106">
        <v>65</v>
      </c>
      <c r="D289" s="106">
        <v>109</v>
      </c>
      <c r="E289" s="4">
        <v>109</v>
      </c>
      <c r="F289" s="9">
        <f t="shared" si="11"/>
        <v>100</v>
      </c>
      <c r="G289" s="9" t="e">
        <f t="shared" si="10"/>
        <v>#DIV/0!</v>
      </c>
      <c r="H289" s="4"/>
    </row>
    <row r="290" spans="1:8" ht="25.5" customHeight="1">
      <c r="A290" s="8" t="s">
        <v>484</v>
      </c>
      <c r="B290" s="4">
        <v>0</v>
      </c>
      <c r="C290" s="106">
        <v>130</v>
      </c>
      <c r="D290" s="106">
        <v>150</v>
      </c>
      <c r="E290" s="4">
        <v>150</v>
      </c>
      <c r="F290" s="9">
        <f t="shared" si="11"/>
        <v>100</v>
      </c>
      <c r="G290" s="9" t="e">
        <f t="shared" si="10"/>
        <v>#DIV/0!</v>
      </c>
      <c r="H290" s="4"/>
    </row>
    <row r="291" spans="1:8" ht="25.5" customHeight="1">
      <c r="A291" s="8" t="s">
        <v>110</v>
      </c>
      <c r="B291" s="4">
        <v>1425</v>
      </c>
      <c r="C291" s="106">
        <v>1512</v>
      </c>
      <c r="D291" s="106">
        <v>1025</v>
      </c>
      <c r="E291" s="4">
        <v>1025</v>
      </c>
      <c r="F291" s="9">
        <f t="shared" si="11"/>
        <v>100</v>
      </c>
      <c r="G291" s="9">
        <f t="shared" si="10"/>
        <v>-28.07017543859649</v>
      </c>
      <c r="H291" s="4"/>
    </row>
    <row r="292" spans="1:8" ht="25.5" customHeight="1">
      <c r="A292" s="8" t="s">
        <v>485</v>
      </c>
      <c r="B292" s="4">
        <v>414</v>
      </c>
      <c r="C292" s="106">
        <v>250</v>
      </c>
      <c r="D292" s="4">
        <v>164</v>
      </c>
      <c r="E292" s="4">
        <v>164</v>
      </c>
      <c r="F292" s="9">
        <f t="shared" si="11"/>
        <v>100</v>
      </c>
      <c r="G292" s="9">
        <f t="shared" si="10"/>
        <v>-60.38647342995169</v>
      </c>
      <c r="H292" s="4"/>
    </row>
    <row r="293" spans="1:8" ht="25.5" customHeight="1">
      <c r="A293" s="8" t="s">
        <v>486</v>
      </c>
      <c r="B293" s="4">
        <v>861</v>
      </c>
      <c r="C293" s="106">
        <v>1112</v>
      </c>
      <c r="D293" s="4">
        <v>861</v>
      </c>
      <c r="E293" s="4">
        <v>861</v>
      </c>
      <c r="F293" s="9">
        <f t="shared" si="11"/>
        <v>100</v>
      </c>
      <c r="G293" s="9">
        <f t="shared" si="10"/>
        <v>0</v>
      </c>
      <c r="H293" s="4"/>
    </row>
    <row r="294" spans="1:8" ht="25.5" customHeight="1">
      <c r="A294" s="8" t="s">
        <v>487</v>
      </c>
      <c r="B294" s="4">
        <v>150</v>
      </c>
      <c r="C294" s="106">
        <v>150</v>
      </c>
      <c r="D294" s="4">
        <v>0</v>
      </c>
      <c r="E294" s="4">
        <v>0</v>
      </c>
      <c r="F294" s="9" t="e">
        <f t="shared" si="11"/>
        <v>#DIV/0!</v>
      </c>
      <c r="G294" s="9">
        <f t="shared" si="10"/>
        <v>-100</v>
      </c>
      <c r="H294" s="4"/>
    </row>
    <row r="295" spans="1:8" ht="25.5" customHeight="1">
      <c r="A295" s="8" t="s">
        <v>111</v>
      </c>
      <c r="B295" s="4">
        <v>187</v>
      </c>
      <c r="C295" s="106">
        <v>187</v>
      </c>
      <c r="D295" s="106">
        <v>0</v>
      </c>
      <c r="E295" s="4">
        <v>0</v>
      </c>
      <c r="F295" s="9" t="e">
        <f t="shared" si="11"/>
        <v>#DIV/0!</v>
      </c>
      <c r="G295" s="9">
        <f t="shared" si="10"/>
        <v>-100</v>
      </c>
      <c r="H295" s="4"/>
    </row>
    <row r="296" spans="1:8" ht="25.5" customHeight="1">
      <c r="A296" s="8" t="s">
        <v>488</v>
      </c>
      <c r="B296" s="4">
        <v>187</v>
      </c>
      <c r="C296" s="106">
        <v>187</v>
      </c>
      <c r="D296" s="106"/>
      <c r="E296" s="4">
        <v>0</v>
      </c>
      <c r="F296" s="9" t="e">
        <f t="shared" si="11"/>
        <v>#DIV/0!</v>
      </c>
      <c r="G296" s="9">
        <f t="shared" si="10"/>
        <v>-100</v>
      </c>
      <c r="H296" s="4"/>
    </row>
    <row r="297" spans="1:8" ht="25.5" customHeight="1">
      <c r="A297" s="8" t="s">
        <v>112</v>
      </c>
      <c r="B297" s="4">
        <v>0</v>
      </c>
      <c r="C297" s="106">
        <v>0</v>
      </c>
      <c r="D297" s="106">
        <v>4440</v>
      </c>
      <c r="E297" s="4">
        <v>4440</v>
      </c>
      <c r="F297" s="9">
        <f t="shared" si="11"/>
        <v>100</v>
      </c>
      <c r="G297" s="9" t="e">
        <f t="shared" si="10"/>
        <v>#DIV/0!</v>
      </c>
      <c r="H297" s="4"/>
    </row>
    <row r="298" spans="1:8" ht="25.5" customHeight="1">
      <c r="A298" s="8" t="s">
        <v>489</v>
      </c>
      <c r="B298" s="4">
        <v>0</v>
      </c>
      <c r="C298" s="106">
        <v>0</v>
      </c>
      <c r="D298" s="106">
        <v>4440</v>
      </c>
      <c r="E298" s="4">
        <v>4440</v>
      </c>
      <c r="F298" s="9">
        <f t="shared" si="11"/>
        <v>100</v>
      </c>
      <c r="G298" s="9" t="e">
        <f t="shared" si="10"/>
        <v>#DIV/0!</v>
      </c>
      <c r="H298" s="4"/>
    </row>
    <row r="299" spans="1:8" ht="25.5" customHeight="1">
      <c r="A299" s="17" t="s">
        <v>113</v>
      </c>
      <c r="B299" s="4">
        <v>3644</v>
      </c>
      <c r="C299" s="106">
        <v>1577</v>
      </c>
      <c r="D299" s="106">
        <v>4973</v>
      </c>
      <c r="E299" s="4">
        <v>4973</v>
      </c>
      <c r="F299" s="9">
        <f t="shared" si="11"/>
        <v>100</v>
      </c>
      <c r="G299" s="9">
        <f t="shared" si="10"/>
        <v>36.47091108671789</v>
      </c>
      <c r="H299" s="4"/>
    </row>
    <row r="300" spans="1:8" ht="25.5" customHeight="1">
      <c r="A300" s="8" t="s">
        <v>114</v>
      </c>
      <c r="B300" s="4">
        <v>2171</v>
      </c>
      <c r="C300" s="106">
        <v>744</v>
      </c>
      <c r="D300" s="106">
        <v>839</v>
      </c>
      <c r="E300" s="4">
        <v>839</v>
      </c>
      <c r="F300" s="9">
        <f t="shared" si="11"/>
        <v>100</v>
      </c>
      <c r="G300" s="9">
        <f t="shared" si="10"/>
        <v>-61.35421464762783</v>
      </c>
      <c r="H300" s="4"/>
    </row>
    <row r="301" spans="1:8" ht="25.5" customHeight="1">
      <c r="A301" s="8" t="s">
        <v>354</v>
      </c>
      <c r="B301" s="4">
        <v>2103</v>
      </c>
      <c r="C301" s="106">
        <v>341</v>
      </c>
      <c r="D301" s="4">
        <v>801</v>
      </c>
      <c r="E301" s="4">
        <v>801</v>
      </c>
      <c r="F301" s="9">
        <f t="shared" si="11"/>
        <v>100</v>
      </c>
      <c r="G301" s="9">
        <f t="shared" si="10"/>
        <v>-61.911554921540656</v>
      </c>
      <c r="H301" s="4"/>
    </row>
    <row r="302" spans="1:8" ht="25.5" customHeight="1">
      <c r="A302" s="8" t="s">
        <v>355</v>
      </c>
      <c r="B302" s="4">
        <v>10</v>
      </c>
      <c r="C302" s="106">
        <v>0</v>
      </c>
      <c r="D302" s="4">
        <v>5</v>
      </c>
      <c r="E302" s="4">
        <v>5</v>
      </c>
      <c r="F302" s="9">
        <f t="shared" si="11"/>
        <v>100</v>
      </c>
      <c r="G302" s="9">
        <f t="shared" si="10"/>
        <v>-50</v>
      </c>
      <c r="H302" s="4"/>
    </row>
    <row r="303" spans="1:8" ht="25.5" customHeight="1">
      <c r="A303" s="8" t="s">
        <v>490</v>
      </c>
      <c r="B303" s="4">
        <v>26</v>
      </c>
      <c r="C303" s="106">
        <v>56</v>
      </c>
      <c r="D303" s="4">
        <v>33</v>
      </c>
      <c r="E303" s="4">
        <v>33</v>
      </c>
      <c r="F303" s="9">
        <f t="shared" si="11"/>
        <v>100</v>
      </c>
      <c r="G303" s="9">
        <f t="shared" si="10"/>
        <v>26.923076923076923</v>
      </c>
      <c r="H303" s="4"/>
    </row>
    <row r="304" spans="1:8" ht="25.5" customHeight="1">
      <c r="A304" s="8" t="s">
        <v>491</v>
      </c>
      <c r="B304" s="4">
        <v>32</v>
      </c>
      <c r="C304" s="106">
        <v>347</v>
      </c>
      <c r="D304" s="4">
        <v>0</v>
      </c>
      <c r="E304" s="4">
        <v>0</v>
      </c>
      <c r="F304" s="9" t="e">
        <f t="shared" si="11"/>
        <v>#DIV/0!</v>
      </c>
      <c r="G304" s="9">
        <f t="shared" si="10"/>
        <v>-100</v>
      </c>
      <c r="H304" s="4"/>
    </row>
    <row r="305" spans="1:8" ht="25.5" customHeight="1">
      <c r="A305" s="8" t="s">
        <v>115</v>
      </c>
      <c r="B305" s="4">
        <v>12</v>
      </c>
      <c r="C305" s="106">
        <v>400</v>
      </c>
      <c r="D305" s="106">
        <v>210</v>
      </c>
      <c r="E305" s="4">
        <v>210</v>
      </c>
      <c r="F305" s="9">
        <f t="shared" si="11"/>
        <v>100</v>
      </c>
      <c r="G305" s="9">
        <f t="shared" si="10"/>
        <v>1650</v>
      </c>
      <c r="H305" s="4"/>
    </row>
    <row r="306" spans="1:8" ht="25.5" customHeight="1">
      <c r="A306" s="8" t="s">
        <v>492</v>
      </c>
      <c r="B306" s="4">
        <v>12</v>
      </c>
      <c r="C306" s="106">
        <v>400</v>
      </c>
      <c r="D306" s="106">
        <v>210</v>
      </c>
      <c r="E306" s="4">
        <v>210</v>
      </c>
      <c r="F306" s="9">
        <f t="shared" si="11"/>
        <v>100</v>
      </c>
      <c r="G306" s="9">
        <f t="shared" si="10"/>
        <v>1650</v>
      </c>
      <c r="H306" s="4"/>
    </row>
    <row r="307" spans="1:8" ht="25.5" customHeight="1">
      <c r="A307" s="8" t="s">
        <v>116</v>
      </c>
      <c r="B307" s="4">
        <v>150</v>
      </c>
      <c r="C307" s="106">
        <v>135</v>
      </c>
      <c r="D307" s="106">
        <v>0</v>
      </c>
      <c r="E307" s="4">
        <v>0</v>
      </c>
      <c r="F307" s="9" t="e">
        <f t="shared" si="11"/>
        <v>#DIV/0!</v>
      </c>
      <c r="G307" s="9">
        <f t="shared" si="10"/>
        <v>-100</v>
      </c>
      <c r="H307" s="4"/>
    </row>
    <row r="308" spans="1:8" ht="25.5" customHeight="1">
      <c r="A308" s="8" t="s">
        <v>493</v>
      </c>
      <c r="B308" s="4">
        <v>50</v>
      </c>
      <c r="C308" s="106">
        <v>35</v>
      </c>
      <c r="D308" s="106">
        <v>0</v>
      </c>
      <c r="E308" s="4">
        <v>0</v>
      </c>
      <c r="F308" s="9" t="e">
        <f t="shared" si="11"/>
        <v>#DIV/0!</v>
      </c>
      <c r="G308" s="9">
        <f t="shared" si="10"/>
        <v>-100</v>
      </c>
      <c r="H308" s="4"/>
    </row>
    <row r="309" spans="1:8" ht="25.5" customHeight="1">
      <c r="A309" s="8" t="s">
        <v>494</v>
      </c>
      <c r="B309" s="4">
        <v>100</v>
      </c>
      <c r="C309" s="106">
        <v>100</v>
      </c>
      <c r="D309" s="106">
        <v>0</v>
      </c>
      <c r="E309" s="4">
        <v>0</v>
      </c>
      <c r="F309" s="9" t="e">
        <f t="shared" si="11"/>
        <v>#DIV/0!</v>
      </c>
      <c r="G309" s="9">
        <f t="shared" si="10"/>
        <v>-100</v>
      </c>
      <c r="H309" s="4"/>
    </row>
    <row r="310" spans="1:8" ht="25.5" customHeight="1">
      <c r="A310" s="8" t="s">
        <v>117</v>
      </c>
      <c r="B310" s="4">
        <v>208</v>
      </c>
      <c r="C310" s="106">
        <v>298</v>
      </c>
      <c r="D310" s="106">
        <v>248</v>
      </c>
      <c r="E310" s="4">
        <v>248</v>
      </c>
      <c r="F310" s="9">
        <f t="shared" si="11"/>
        <v>100</v>
      </c>
      <c r="G310" s="9">
        <f t="shared" si="10"/>
        <v>19.230769230769234</v>
      </c>
      <c r="H310" s="4"/>
    </row>
    <row r="311" spans="1:8" ht="25.5" customHeight="1">
      <c r="A311" s="8" t="s">
        <v>495</v>
      </c>
      <c r="B311" s="4">
        <v>208</v>
      </c>
      <c r="C311" s="106">
        <v>298</v>
      </c>
      <c r="D311" s="106">
        <v>248</v>
      </c>
      <c r="E311" s="4">
        <v>248</v>
      </c>
      <c r="F311" s="9">
        <f t="shared" si="11"/>
        <v>100</v>
      </c>
      <c r="G311" s="9">
        <f t="shared" si="10"/>
        <v>19.230769230769234</v>
      </c>
      <c r="H311" s="4"/>
    </row>
    <row r="312" spans="1:8" ht="25.5" customHeight="1">
      <c r="A312" s="8" t="s">
        <v>118</v>
      </c>
      <c r="B312" s="4">
        <v>1103</v>
      </c>
      <c r="C312" s="106">
        <v>0</v>
      </c>
      <c r="D312" s="106">
        <v>3676</v>
      </c>
      <c r="E312" s="4">
        <v>3676</v>
      </c>
      <c r="F312" s="9">
        <f t="shared" si="11"/>
        <v>100</v>
      </c>
      <c r="G312" s="9">
        <f t="shared" si="10"/>
        <v>233.27289211242066</v>
      </c>
      <c r="H312" s="4"/>
    </row>
    <row r="313" spans="1:8" ht="25.5" customHeight="1">
      <c r="A313" s="8" t="s">
        <v>496</v>
      </c>
      <c r="B313" s="4">
        <v>1103</v>
      </c>
      <c r="C313" s="106">
        <v>0</v>
      </c>
      <c r="D313" s="106">
        <v>3676</v>
      </c>
      <c r="E313" s="4">
        <v>3676</v>
      </c>
      <c r="F313" s="9">
        <f t="shared" si="11"/>
        <v>100</v>
      </c>
      <c r="G313" s="9">
        <f t="shared" si="10"/>
        <v>233.27289211242066</v>
      </c>
      <c r="H313" s="4"/>
    </row>
    <row r="314" spans="1:8" ht="25.5" customHeight="1">
      <c r="A314" s="17" t="s">
        <v>119</v>
      </c>
      <c r="B314" s="4">
        <v>9505</v>
      </c>
      <c r="C314" s="106">
        <v>13758</v>
      </c>
      <c r="D314" s="106">
        <v>8083</v>
      </c>
      <c r="E314" s="4">
        <v>8083</v>
      </c>
      <c r="F314" s="9">
        <f t="shared" si="11"/>
        <v>100</v>
      </c>
      <c r="G314" s="9">
        <f t="shared" si="10"/>
        <v>-14.960547080483956</v>
      </c>
      <c r="H314" s="4"/>
    </row>
    <row r="315" spans="1:8" ht="25.5" customHeight="1">
      <c r="A315" s="8" t="s">
        <v>120</v>
      </c>
      <c r="B315" s="4">
        <v>1497</v>
      </c>
      <c r="C315" s="106">
        <v>2795</v>
      </c>
      <c r="D315" s="106">
        <v>2296</v>
      </c>
      <c r="E315" s="4">
        <v>2296</v>
      </c>
      <c r="F315" s="9">
        <f t="shared" si="11"/>
        <v>100</v>
      </c>
      <c r="G315" s="9">
        <f t="shared" si="10"/>
        <v>53.37341349365398</v>
      </c>
      <c r="H315" s="4"/>
    </row>
    <row r="316" spans="1:8" ht="25.5" customHeight="1">
      <c r="A316" s="8" t="s">
        <v>354</v>
      </c>
      <c r="B316" s="4">
        <v>801</v>
      </c>
      <c r="C316" s="106">
        <f>725+1045</f>
        <v>1770</v>
      </c>
      <c r="D316" s="4">
        <v>1351</v>
      </c>
      <c r="E316" s="4">
        <v>1351</v>
      </c>
      <c r="F316" s="9">
        <f t="shared" si="11"/>
        <v>100</v>
      </c>
      <c r="G316" s="9">
        <f t="shared" si="10"/>
        <v>68.66416978776529</v>
      </c>
      <c r="H316" s="4"/>
    </row>
    <row r="317" spans="1:8" ht="25.5" customHeight="1">
      <c r="A317" s="8" t="s">
        <v>355</v>
      </c>
      <c r="B317" s="4">
        <v>68</v>
      </c>
      <c r="C317" s="106">
        <v>0</v>
      </c>
      <c r="D317" s="4">
        <v>51</v>
      </c>
      <c r="E317" s="4">
        <v>51</v>
      </c>
      <c r="F317" s="9">
        <f t="shared" si="11"/>
        <v>100</v>
      </c>
      <c r="G317" s="9">
        <f t="shared" si="10"/>
        <v>-25</v>
      </c>
      <c r="H317" s="4"/>
    </row>
    <row r="318" spans="1:8" ht="25.5" customHeight="1">
      <c r="A318" s="8" t="s">
        <v>360</v>
      </c>
      <c r="B318" s="4">
        <v>318</v>
      </c>
      <c r="C318" s="106">
        <v>477</v>
      </c>
      <c r="D318" s="4">
        <v>224</v>
      </c>
      <c r="E318" s="4">
        <v>224</v>
      </c>
      <c r="F318" s="9">
        <f t="shared" si="11"/>
        <v>100</v>
      </c>
      <c r="G318" s="9">
        <f t="shared" si="10"/>
        <v>-29.559748427672954</v>
      </c>
      <c r="H318" s="4"/>
    </row>
    <row r="319" spans="1:8" ht="25.5" customHeight="1">
      <c r="A319" s="8" t="s">
        <v>497</v>
      </c>
      <c r="B319" s="4">
        <v>204</v>
      </c>
      <c r="C319" s="106">
        <v>388</v>
      </c>
      <c r="D319" s="4">
        <v>391</v>
      </c>
      <c r="E319" s="4">
        <v>391</v>
      </c>
      <c r="F319" s="9">
        <f t="shared" si="11"/>
        <v>100</v>
      </c>
      <c r="G319" s="9">
        <f t="shared" si="10"/>
        <v>91.66666666666666</v>
      </c>
      <c r="H319" s="4"/>
    </row>
    <row r="320" spans="1:8" ht="25.5" customHeight="1">
      <c r="A320" s="8" t="s">
        <v>498</v>
      </c>
      <c r="B320" s="4">
        <v>79</v>
      </c>
      <c r="C320" s="106">
        <v>63</v>
      </c>
      <c r="D320" s="4">
        <v>269</v>
      </c>
      <c r="E320" s="4">
        <v>269</v>
      </c>
      <c r="F320" s="9">
        <f t="shared" si="11"/>
        <v>100</v>
      </c>
      <c r="G320" s="9">
        <f t="shared" si="10"/>
        <v>240.50632911392404</v>
      </c>
      <c r="H320" s="4"/>
    </row>
    <row r="321" spans="1:8" ht="25.5" customHeight="1">
      <c r="A321" s="8" t="s">
        <v>499</v>
      </c>
      <c r="B321" s="4">
        <v>7</v>
      </c>
      <c r="C321" s="106">
        <v>17</v>
      </c>
      <c r="D321" s="4">
        <v>0</v>
      </c>
      <c r="E321" s="4">
        <v>0</v>
      </c>
      <c r="F321" s="9" t="e">
        <f t="shared" si="11"/>
        <v>#DIV/0!</v>
      </c>
      <c r="G321" s="9">
        <f t="shared" si="10"/>
        <v>-100</v>
      </c>
      <c r="H321" s="4"/>
    </row>
    <row r="322" spans="1:8" ht="25.5" customHeight="1">
      <c r="A322" s="8" t="s">
        <v>500</v>
      </c>
      <c r="B322" s="4">
        <v>20</v>
      </c>
      <c r="C322" s="106">
        <v>20</v>
      </c>
      <c r="D322" s="4">
        <v>0</v>
      </c>
      <c r="E322" s="4">
        <v>0</v>
      </c>
      <c r="F322" s="9" t="e">
        <f t="shared" si="11"/>
        <v>#DIV/0!</v>
      </c>
      <c r="G322" s="9">
        <f t="shared" si="10"/>
        <v>-100</v>
      </c>
      <c r="H322" s="4"/>
    </row>
    <row r="323" spans="1:8" ht="25.5" customHeight="1">
      <c r="A323" s="8" t="s">
        <v>501</v>
      </c>
      <c r="B323" s="4">
        <v>0</v>
      </c>
      <c r="C323" s="106">
        <v>60</v>
      </c>
      <c r="D323" s="4">
        <v>10</v>
      </c>
      <c r="E323" s="4">
        <v>10</v>
      </c>
      <c r="F323" s="9">
        <f t="shared" si="11"/>
        <v>100</v>
      </c>
      <c r="G323" s="9" t="e">
        <f t="shared" si="10"/>
        <v>#DIV/0!</v>
      </c>
      <c r="H323" s="4"/>
    </row>
    <row r="324" spans="1:8" ht="25.5" customHeight="1">
      <c r="A324" s="8" t="s">
        <v>121</v>
      </c>
      <c r="B324" s="4">
        <v>910</v>
      </c>
      <c r="C324" s="106">
        <v>2153</v>
      </c>
      <c r="D324" s="106">
        <v>620</v>
      </c>
      <c r="E324" s="4">
        <v>620</v>
      </c>
      <c r="F324" s="9">
        <f t="shared" si="11"/>
        <v>100</v>
      </c>
      <c r="G324" s="9">
        <f t="shared" si="10"/>
        <v>-31.868131868131865</v>
      </c>
      <c r="H324" s="4"/>
    </row>
    <row r="325" spans="1:8" ht="25.5" customHeight="1">
      <c r="A325" s="8" t="s">
        <v>354</v>
      </c>
      <c r="B325" s="4">
        <v>165</v>
      </c>
      <c r="C325" s="106">
        <v>0</v>
      </c>
      <c r="D325" s="4">
        <v>212</v>
      </c>
      <c r="E325" s="4">
        <v>212</v>
      </c>
      <c r="F325" s="9">
        <f t="shared" si="11"/>
        <v>100</v>
      </c>
      <c r="G325" s="9">
        <f aca="true" t="shared" si="12" ref="G325:G388">(E325-B325)/B325*100</f>
        <v>28.484848484848484</v>
      </c>
      <c r="H325" s="4"/>
    </row>
    <row r="326" spans="1:8" ht="25.5" customHeight="1">
      <c r="A326" s="8" t="s">
        <v>355</v>
      </c>
      <c r="B326" s="4">
        <v>39</v>
      </c>
      <c r="C326" s="106">
        <v>0</v>
      </c>
      <c r="D326" s="4">
        <v>18</v>
      </c>
      <c r="E326" s="4">
        <v>18</v>
      </c>
      <c r="F326" s="9">
        <f t="shared" si="11"/>
        <v>100</v>
      </c>
      <c r="G326" s="9">
        <f t="shared" si="12"/>
        <v>-53.84615384615385</v>
      </c>
      <c r="H326" s="4"/>
    </row>
    <row r="327" spans="1:8" ht="25.5" customHeight="1">
      <c r="A327" s="8" t="s">
        <v>502</v>
      </c>
      <c r="B327" s="4">
        <v>583</v>
      </c>
      <c r="C327" s="106">
        <v>1211</v>
      </c>
      <c r="D327" s="4">
        <v>72</v>
      </c>
      <c r="E327" s="4">
        <v>72</v>
      </c>
      <c r="F327" s="9">
        <f t="shared" si="11"/>
        <v>100</v>
      </c>
      <c r="G327" s="9">
        <f t="shared" si="12"/>
        <v>-87.6500857632933</v>
      </c>
      <c r="H327" s="4"/>
    </row>
    <row r="328" spans="1:8" ht="25.5" customHeight="1">
      <c r="A328" s="8" t="s">
        <v>503</v>
      </c>
      <c r="B328" s="4">
        <v>49</v>
      </c>
      <c r="C328" s="106">
        <v>46</v>
      </c>
      <c r="D328" s="4">
        <v>43</v>
      </c>
      <c r="E328" s="4">
        <v>43</v>
      </c>
      <c r="F328" s="9">
        <f aca="true" t="shared" si="13" ref="F328:F391">E328/D328*100</f>
        <v>100</v>
      </c>
      <c r="G328" s="9">
        <f t="shared" si="12"/>
        <v>-12.244897959183673</v>
      </c>
      <c r="H328" s="4"/>
    </row>
    <row r="329" spans="1:8" ht="25.5" customHeight="1">
      <c r="A329" s="8" t="s">
        <v>504</v>
      </c>
      <c r="B329" s="4">
        <v>0</v>
      </c>
      <c r="C329" s="106">
        <v>200</v>
      </c>
      <c r="D329" s="4">
        <v>275</v>
      </c>
      <c r="E329" s="4">
        <v>275</v>
      </c>
      <c r="F329" s="9">
        <f t="shared" si="13"/>
        <v>100</v>
      </c>
      <c r="G329" s="9" t="e">
        <f t="shared" si="12"/>
        <v>#DIV/0!</v>
      </c>
      <c r="H329" s="4"/>
    </row>
    <row r="330" spans="1:8" ht="25.5" customHeight="1">
      <c r="A330" s="8" t="s">
        <v>505</v>
      </c>
      <c r="B330" s="4">
        <v>49</v>
      </c>
      <c r="C330" s="106">
        <v>0</v>
      </c>
      <c r="D330" s="4">
        <v>0</v>
      </c>
      <c r="E330" s="4">
        <v>0</v>
      </c>
      <c r="F330" s="9" t="e">
        <f t="shared" si="13"/>
        <v>#DIV/0!</v>
      </c>
      <c r="G330" s="9">
        <f t="shared" si="12"/>
        <v>-100</v>
      </c>
      <c r="H330" s="4"/>
    </row>
    <row r="331" spans="1:8" ht="25.5" customHeight="1">
      <c r="A331" s="8" t="s">
        <v>506</v>
      </c>
      <c r="B331" s="4">
        <v>25</v>
      </c>
      <c r="C331" s="106">
        <v>696</v>
      </c>
      <c r="D331" s="4">
        <v>0</v>
      </c>
      <c r="E331" s="4">
        <v>0</v>
      </c>
      <c r="F331" s="9" t="e">
        <f t="shared" si="13"/>
        <v>#DIV/0!</v>
      </c>
      <c r="G331" s="9">
        <f t="shared" si="12"/>
        <v>-100</v>
      </c>
      <c r="H331" s="4"/>
    </row>
    <row r="332" spans="1:8" ht="25.5" customHeight="1">
      <c r="A332" s="8" t="s">
        <v>122</v>
      </c>
      <c r="B332" s="4">
        <v>1780</v>
      </c>
      <c r="C332" s="106">
        <v>1935</v>
      </c>
      <c r="D332" s="106">
        <v>1350</v>
      </c>
      <c r="E332" s="4">
        <v>1350</v>
      </c>
      <c r="F332" s="9">
        <f t="shared" si="13"/>
        <v>100</v>
      </c>
      <c r="G332" s="9">
        <f t="shared" si="12"/>
        <v>-24.15730337078652</v>
      </c>
      <c r="H332" s="4"/>
    </row>
    <row r="333" spans="1:8" ht="25.5" customHeight="1">
      <c r="A333" s="8" t="s">
        <v>354</v>
      </c>
      <c r="B333" s="4">
        <v>307</v>
      </c>
      <c r="C333" s="106">
        <v>232</v>
      </c>
      <c r="D333" s="4">
        <v>265</v>
      </c>
      <c r="E333" s="4">
        <v>265</v>
      </c>
      <c r="F333" s="9">
        <f t="shared" si="13"/>
        <v>100</v>
      </c>
      <c r="G333" s="9">
        <f t="shared" si="12"/>
        <v>-13.680781758957655</v>
      </c>
      <c r="H333" s="4"/>
    </row>
    <row r="334" spans="1:8" ht="25.5" customHeight="1">
      <c r="A334" s="8" t="s">
        <v>355</v>
      </c>
      <c r="B334" s="4">
        <v>54</v>
      </c>
      <c r="C334" s="106">
        <v>0</v>
      </c>
      <c r="D334" s="4">
        <v>12</v>
      </c>
      <c r="E334" s="4">
        <v>12</v>
      </c>
      <c r="F334" s="9">
        <f t="shared" si="13"/>
        <v>100</v>
      </c>
      <c r="G334" s="9">
        <f t="shared" si="12"/>
        <v>-77.77777777777779</v>
      </c>
      <c r="H334" s="4"/>
    </row>
    <row r="335" spans="1:8" ht="25.5" customHeight="1">
      <c r="A335" s="8" t="s">
        <v>507</v>
      </c>
      <c r="B335" s="4">
        <v>548</v>
      </c>
      <c r="C335" s="106">
        <v>128</v>
      </c>
      <c r="D335" s="4">
        <v>0</v>
      </c>
      <c r="E335" s="4">
        <v>0</v>
      </c>
      <c r="F335" s="9" t="e">
        <f t="shared" si="13"/>
        <v>#DIV/0!</v>
      </c>
      <c r="G335" s="9">
        <f t="shared" si="12"/>
        <v>-100</v>
      </c>
      <c r="H335" s="4"/>
    </row>
    <row r="336" spans="1:8" ht="25.5" customHeight="1">
      <c r="A336" s="8" t="s">
        <v>508</v>
      </c>
      <c r="B336" s="4">
        <v>0</v>
      </c>
      <c r="C336" s="106">
        <v>5</v>
      </c>
      <c r="D336" s="4">
        <v>5</v>
      </c>
      <c r="E336" s="4">
        <v>5</v>
      </c>
      <c r="F336" s="9">
        <f t="shared" si="13"/>
        <v>100</v>
      </c>
      <c r="G336" s="9" t="e">
        <f t="shared" si="12"/>
        <v>#DIV/0!</v>
      </c>
      <c r="H336" s="4"/>
    </row>
    <row r="337" spans="1:8" ht="25.5" customHeight="1">
      <c r="A337" s="8" t="s">
        <v>509</v>
      </c>
      <c r="B337" s="4">
        <v>0</v>
      </c>
      <c r="C337" s="106">
        <v>0</v>
      </c>
      <c r="D337" s="4">
        <v>10</v>
      </c>
      <c r="E337" s="4">
        <v>10</v>
      </c>
      <c r="F337" s="9">
        <f t="shared" si="13"/>
        <v>100</v>
      </c>
      <c r="G337" s="9" t="e">
        <f t="shared" si="12"/>
        <v>#DIV/0!</v>
      </c>
      <c r="H337" s="4"/>
    </row>
    <row r="338" spans="1:8" ht="25.5" customHeight="1">
      <c r="A338" s="8" t="s">
        <v>510</v>
      </c>
      <c r="B338" s="4">
        <v>0</v>
      </c>
      <c r="C338" s="106">
        <v>10</v>
      </c>
      <c r="D338" s="4">
        <v>10</v>
      </c>
      <c r="E338" s="4">
        <v>10</v>
      </c>
      <c r="F338" s="9">
        <f t="shared" si="13"/>
        <v>100</v>
      </c>
      <c r="G338" s="9" t="e">
        <f t="shared" si="12"/>
        <v>#DIV/0!</v>
      </c>
      <c r="H338" s="4"/>
    </row>
    <row r="339" spans="1:8" ht="25.5" customHeight="1">
      <c r="A339" s="8" t="s">
        <v>511</v>
      </c>
      <c r="B339" s="4">
        <v>166</v>
      </c>
      <c r="C339" s="106">
        <v>105</v>
      </c>
      <c r="D339" s="4">
        <v>99</v>
      </c>
      <c r="E339" s="4">
        <v>99</v>
      </c>
      <c r="F339" s="9">
        <f t="shared" si="13"/>
        <v>100</v>
      </c>
      <c r="G339" s="9">
        <f t="shared" si="12"/>
        <v>-40.36144578313253</v>
      </c>
      <c r="H339" s="4"/>
    </row>
    <row r="340" spans="1:8" ht="25.5" customHeight="1">
      <c r="A340" s="8" t="s">
        <v>512</v>
      </c>
      <c r="B340" s="4">
        <v>665</v>
      </c>
      <c r="C340" s="106">
        <v>1265</v>
      </c>
      <c r="D340" s="4">
        <v>929</v>
      </c>
      <c r="E340" s="4">
        <v>929</v>
      </c>
      <c r="F340" s="9">
        <f t="shared" si="13"/>
        <v>100</v>
      </c>
      <c r="G340" s="9">
        <f t="shared" si="12"/>
        <v>39.69924812030075</v>
      </c>
      <c r="H340" s="4"/>
    </row>
    <row r="341" spans="1:8" ht="25.5" customHeight="1">
      <c r="A341" s="8" t="s">
        <v>513</v>
      </c>
      <c r="B341" s="4">
        <v>40</v>
      </c>
      <c r="C341" s="106">
        <v>40</v>
      </c>
      <c r="D341" s="4">
        <v>0</v>
      </c>
      <c r="E341" s="4">
        <v>0</v>
      </c>
      <c r="F341" s="9" t="e">
        <f t="shared" si="13"/>
        <v>#DIV/0!</v>
      </c>
      <c r="G341" s="9">
        <f t="shared" si="12"/>
        <v>-100</v>
      </c>
      <c r="H341" s="4"/>
    </row>
    <row r="342" spans="1:8" ht="25.5" customHeight="1">
      <c r="A342" s="8" t="s">
        <v>514</v>
      </c>
      <c r="B342" s="4">
        <v>0</v>
      </c>
      <c r="C342" s="106">
        <v>117</v>
      </c>
      <c r="D342" s="4">
        <v>10</v>
      </c>
      <c r="E342" s="4">
        <v>10</v>
      </c>
      <c r="F342" s="9">
        <f t="shared" si="13"/>
        <v>100</v>
      </c>
      <c r="G342" s="9" t="e">
        <f t="shared" si="12"/>
        <v>#DIV/0!</v>
      </c>
      <c r="H342" s="4"/>
    </row>
    <row r="343" spans="1:8" ht="25.5" customHeight="1">
      <c r="A343" s="8" t="s">
        <v>515</v>
      </c>
      <c r="B343" s="4">
        <v>0</v>
      </c>
      <c r="C343" s="106">
        <v>33</v>
      </c>
      <c r="D343" s="4">
        <v>10</v>
      </c>
      <c r="E343" s="4">
        <v>10</v>
      </c>
      <c r="F343" s="9">
        <f t="shared" si="13"/>
        <v>100</v>
      </c>
      <c r="G343" s="9" t="e">
        <f t="shared" si="12"/>
        <v>#DIV/0!</v>
      </c>
      <c r="H343" s="4"/>
    </row>
    <row r="344" spans="1:8" ht="25.5" customHeight="1">
      <c r="A344" s="8" t="s">
        <v>123</v>
      </c>
      <c r="B344" s="4">
        <v>15</v>
      </c>
      <c r="C344" s="106">
        <v>0</v>
      </c>
      <c r="D344" s="106">
        <v>0</v>
      </c>
      <c r="E344" s="4">
        <v>0</v>
      </c>
      <c r="F344" s="9" t="e">
        <f t="shared" si="13"/>
        <v>#DIV/0!</v>
      </c>
      <c r="G344" s="9">
        <f t="shared" si="12"/>
        <v>-100</v>
      </c>
      <c r="H344" s="4"/>
    </row>
    <row r="345" spans="1:8" ht="25.5" customHeight="1">
      <c r="A345" s="8" t="s">
        <v>354</v>
      </c>
      <c r="B345" s="4">
        <v>15</v>
      </c>
      <c r="C345" s="106">
        <v>0</v>
      </c>
      <c r="D345" s="106">
        <v>0</v>
      </c>
      <c r="E345" s="4">
        <v>0</v>
      </c>
      <c r="F345" s="9" t="e">
        <f t="shared" si="13"/>
        <v>#DIV/0!</v>
      </c>
      <c r="G345" s="9">
        <f t="shared" si="12"/>
        <v>-100</v>
      </c>
      <c r="H345" s="4"/>
    </row>
    <row r="346" spans="1:8" ht="25.5" customHeight="1">
      <c r="A346" s="8" t="s">
        <v>124</v>
      </c>
      <c r="B346" s="4">
        <v>4320</v>
      </c>
      <c r="C346" s="106">
        <v>5729</v>
      </c>
      <c r="D346" s="106">
        <v>2726</v>
      </c>
      <c r="E346" s="4">
        <v>2726</v>
      </c>
      <c r="F346" s="9">
        <f t="shared" si="13"/>
        <v>100</v>
      </c>
      <c r="G346" s="9">
        <f t="shared" si="12"/>
        <v>-36.898148148148145</v>
      </c>
      <c r="H346" s="4"/>
    </row>
    <row r="347" spans="1:8" ht="25.5" customHeight="1">
      <c r="A347" s="8" t="s">
        <v>354</v>
      </c>
      <c r="B347" s="4">
        <v>477</v>
      </c>
      <c r="C347" s="106">
        <v>141</v>
      </c>
      <c r="D347" s="4">
        <v>251</v>
      </c>
      <c r="E347" s="4">
        <v>251</v>
      </c>
      <c r="F347" s="9">
        <f t="shared" si="13"/>
        <v>100</v>
      </c>
      <c r="G347" s="9">
        <f t="shared" si="12"/>
        <v>-47.37945492662474</v>
      </c>
      <c r="H347" s="4"/>
    </row>
    <row r="348" spans="1:8" ht="25.5" customHeight="1">
      <c r="A348" s="8" t="s">
        <v>355</v>
      </c>
      <c r="B348" s="4">
        <v>0</v>
      </c>
      <c r="C348" s="106">
        <v>0</v>
      </c>
      <c r="D348" s="4">
        <v>30</v>
      </c>
      <c r="E348" s="4">
        <v>30</v>
      </c>
      <c r="F348" s="9">
        <f t="shared" si="13"/>
        <v>100</v>
      </c>
      <c r="G348" s="9" t="e">
        <f t="shared" si="12"/>
        <v>#DIV/0!</v>
      </c>
      <c r="H348" s="4"/>
    </row>
    <row r="349" spans="1:8" ht="25.5" customHeight="1">
      <c r="A349" s="8" t="s">
        <v>516</v>
      </c>
      <c r="B349" s="4">
        <v>2170</v>
      </c>
      <c r="C349" s="106">
        <v>3157</v>
      </c>
      <c r="D349" s="4">
        <v>1838</v>
      </c>
      <c r="E349" s="4">
        <v>1838</v>
      </c>
      <c r="F349" s="9">
        <f t="shared" si="13"/>
        <v>100</v>
      </c>
      <c r="G349" s="9">
        <f t="shared" si="12"/>
        <v>-15.299539170506913</v>
      </c>
      <c r="H349" s="4"/>
    </row>
    <row r="350" spans="1:8" ht="25.5" customHeight="1">
      <c r="A350" s="8" t="s">
        <v>517</v>
      </c>
      <c r="B350" s="4">
        <v>1673</v>
      </c>
      <c r="C350" s="106">
        <v>1523</v>
      </c>
      <c r="D350" s="4">
        <v>0</v>
      </c>
      <c r="E350" s="4">
        <v>0</v>
      </c>
      <c r="F350" s="9" t="e">
        <f t="shared" si="13"/>
        <v>#DIV/0!</v>
      </c>
      <c r="G350" s="9">
        <f t="shared" si="12"/>
        <v>-100</v>
      </c>
      <c r="H350" s="4"/>
    </row>
    <row r="351" spans="1:8" ht="25.5" customHeight="1">
      <c r="A351" s="8" t="s">
        <v>518</v>
      </c>
      <c r="B351" s="4">
        <v>0</v>
      </c>
      <c r="C351" s="106">
        <v>0</v>
      </c>
      <c r="D351" s="4">
        <v>5</v>
      </c>
      <c r="E351" s="4">
        <v>5</v>
      </c>
      <c r="F351" s="9">
        <f t="shared" si="13"/>
        <v>100</v>
      </c>
      <c r="G351" s="9" t="e">
        <f t="shared" si="12"/>
        <v>#DIV/0!</v>
      </c>
      <c r="H351" s="4"/>
    </row>
    <row r="352" spans="1:8" ht="25.5" customHeight="1">
      <c r="A352" s="8" t="s">
        <v>519</v>
      </c>
      <c r="B352" s="4">
        <v>0</v>
      </c>
      <c r="C352" s="106">
        <v>908</v>
      </c>
      <c r="D352" s="4">
        <v>602</v>
      </c>
      <c r="E352" s="4">
        <v>602</v>
      </c>
      <c r="F352" s="9">
        <f t="shared" si="13"/>
        <v>100</v>
      </c>
      <c r="G352" s="9" t="e">
        <f t="shared" si="12"/>
        <v>#DIV/0!</v>
      </c>
      <c r="H352" s="4"/>
    </row>
    <row r="353" spans="1:8" ht="25.5" customHeight="1">
      <c r="A353" s="8" t="s">
        <v>125</v>
      </c>
      <c r="B353" s="4">
        <v>235</v>
      </c>
      <c r="C353" s="106">
        <v>230</v>
      </c>
      <c r="D353" s="106">
        <v>25</v>
      </c>
      <c r="E353" s="4">
        <v>25</v>
      </c>
      <c r="F353" s="9">
        <f t="shared" si="13"/>
        <v>100</v>
      </c>
      <c r="G353" s="9">
        <f t="shared" si="12"/>
        <v>-89.36170212765957</v>
      </c>
      <c r="H353" s="4"/>
    </row>
    <row r="354" spans="1:8" ht="25.5" customHeight="1">
      <c r="A354" s="8" t="s">
        <v>520</v>
      </c>
      <c r="B354" s="4">
        <v>220</v>
      </c>
      <c r="C354" s="106">
        <v>100</v>
      </c>
      <c r="D354" s="106">
        <v>0</v>
      </c>
      <c r="E354" s="4">
        <v>0</v>
      </c>
      <c r="F354" s="9" t="e">
        <f t="shared" si="13"/>
        <v>#DIV/0!</v>
      </c>
      <c r="G354" s="9">
        <f t="shared" si="12"/>
        <v>-100</v>
      </c>
      <c r="H354" s="4"/>
    </row>
    <row r="355" spans="1:8" ht="25.5" customHeight="1">
      <c r="A355" s="8" t="s">
        <v>521</v>
      </c>
      <c r="B355" s="4">
        <v>15</v>
      </c>
      <c r="C355" s="106">
        <v>130</v>
      </c>
      <c r="D355" s="106">
        <v>25</v>
      </c>
      <c r="E355" s="4">
        <v>25</v>
      </c>
      <c r="F355" s="9">
        <f t="shared" si="13"/>
        <v>100</v>
      </c>
      <c r="G355" s="9">
        <f t="shared" si="12"/>
        <v>66.66666666666666</v>
      </c>
      <c r="H355" s="4"/>
    </row>
    <row r="356" spans="1:8" ht="25.5" customHeight="1">
      <c r="A356" s="8" t="s">
        <v>126</v>
      </c>
      <c r="B356" s="4">
        <v>350</v>
      </c>
      <c r="C356" s="106">
        <v>479</v>
      </c>
      <c r="D356" s="106">
        <v>730</v>
      </c>
      <c r="E356" s="4">
        <v>730</v>
      </c>
      <c r="F356" s="9">
        <f t="shared" si="13"/>
        <v>100</v>
      </c>
      <c r="G356" s="9">
        <f t="shared" si="12"/>
        <v>108.57142857142857</v>
      </c>
      <c r="H356" s="4"/>
    </row>
    <row r="357" spans="1:8" ht="25.5" customHeight="1">
      <c r="A357" s="8" t="s">
        <v>522</v>
      </c>
      <c r="B357" s="4">
        <v>350</v>
      </c>
      <c r="C357" s="106">
        <v>479</v>
      </c>
      <c r="D357" s="106">
        <v>730</v>
      </c>
      <c r="E357" s="4">
        <v>730</v>
      </c>
      <c r="F357" s="9">
        <f t="shared" si="13"/>
        <v>100</v>
      </c>
      <c r="G357" s="9">
        <f t="shared" si="12"/>
        <v>108.57142857142857</v>
      </c>
      <c r="H357" s="4"/>
    </row>
    <row r="358" spans="1:8" ht="25.5" customHeight="1">
      <c r="A358" s="8" t="s">
        <v>127</v>
      </c>
      <c r="B358" s="4">
        <v>398</v>
      </c>
      <c r="C358" s="106">
        <v>437</v>
      </c>
      <c r="D358" s="106">
        <v>321</v>
      </c>
      <c r="E358" s="4">
        <v>321</v>
      </c>
      <c r="F358" s="9">
        <f t="shared" si="13"/>
        <v>100</v>
      </c>
      <c r="G358" s="9">
        <f t="shared" si="12"/>
        <v>-19.34673366834171</v>
      </c>
      <c r="H358" s="4"/>
    </row>
    <row r="359" spans="1:8" ht="25.5" customHeight="1">
      <c r="A359" s="8" t="s">
        <v>523</v>
      </c>
      <c r="B359" s="4">
        <v>50</v>
      </c>
      <c r="C359" s="106">
        <v>50</v>
      </c>
      <c r="D359" s="4">
        <v>103</v>
      </c>
      <c r="E359" s="4">
        <v>103</v>
      </c>
      <c r="F359" s="9">
        <f t="shared" si="13"/>
        <v>100</v>
      </c>
      <c r="G359" s="9">
        <f t="shared" si="12"/>
        <v>106</v>
      </c>
      <c r="H359" s="4"/>
    </row>
    <row r="360" spans="1:8" ht="25.5" customHeight="1">
      <c r="A360" s="8" t="s">
        <v>524</v>
      </c>
      <c r="B360" s="4">
        <v>39</v>
      </c>
      <c r="C360" s="106">
        <v>79</v>
      </c>
      <c r="D360" s="4">
        <v>214</v>
      </c>
      <c r="E360" s="4">
        <v>214</v>
      </c>
      <c r="F360" s="9">
        <f t="shared" si="13"/>
        <v>100</v>
      </c>
      <c r="G360" s="9">
        <f t="shared" si="12"/>
        <v>448.71794871794873</v>
      </c>
      <c r="H360" s="4"/>
    </row>
    <row r="361" spans="1:8" ht="25.5" customHeight="1">
      <c r="A361" s="8" t="s">
        <v>525</v>
      </c>
      <c r="B361" s="4">
        <v>309</v>
      </c>
      <c r="C361" s="106">
        <v>308</v>
      </c>
      <c r="D361" s="4">
        <v>0</v>
      </c>
      <c r="E361" s="4">
        <v>0</v>
      </c>
      <c r="F361" s="9" t="e">
        <f t="shared" si="13"/>
        <v>#DIV/0!</v>
      </c>
      <c r="G361" s="9">
        <f t="shared" si="12"/>
        <v>-100</v>
      </c>
      <c r="H361" s="4"/>
    </row>
    <row r="362" spans="1:8" ht="25.5" customHeight="1">
      <c r="A362" s="8" t="s">
        <v>526</v>
      </c>
      <c r="B362" s="4">
        <v>0</v>
      </c>
      <c r="C362" s="106">
        <v>0</v>
      </c>
      <c r="D362" s="4">
        <v>4</v>
      </c>
      <c r="E362" s="4">
        <v>4</v>
      </c>
      <c r="F362" s="9">
        <f t="shared" si="13"/>
        <v>100</v>
      </c>
      <c r="G362" s="9" t="e">
        <f t="shared" si="12"/>
        <v>#DIV/0!</v>
      </c>
      <c r="H362" s="4"/>
    </row>
    <row r="363" spans="1:8" ht="25.5" customHeight="1">
      <c r="A363" s="8" t="s">
        <v>128</v>
      </c>
      <c r="B363" s="4">
        <v>0</v>
      </c>
      <c r="C363" s="106">
        <v>0</v>
      </c>
      <c r="D363" s="106">
        <v>15</v>
      </c>
      <c r="E363" s="4">
        <v>15</v>
      </c>
      <c r="F363" s="9">
        <f t="shared" si="13"/>
        <v>100</v>
      </c>
      <c r="G363" s="9" t="e">
        <f t="shared" si="12"/>
        <v>#DIV/0!</v>
      </c>
      <c r="H363" s="4"/>
    </row>
    <row r="364" spans="1:8" ht="25.5" customHeight="1">
      <c r="A364" s="8" t="s">
        <v>527</v>
      </c>
      <c r="B364" s="4">
        <v>0</v>
      </c>
      <c r="C364" s="106">
        <v>0</v>
      </c>
      <c r="D364" s="106">
        <v>15</v>
      </c>
      <c r="E364" s="4">
        <v>15</v>
      </c>
      <c r="F364" s="9">
        <f t="shared" si="13"/>
        <v>100</v>
      </c>
      <c r="G364" s="9" t="e">
        <f t="shared" si="12"/>
        <v>#DIV/0!</v>
      </c>
      <c r="H364" s="4"/>
    </row>
    <row r="365" spans="1:8" ht="25.5" customHeight="1">
      <c r="A365" s="17" t="s">
        <v>129</v>
      </c>
      <c r="B365" s="4">
        <v>1335</v>
      </c>
      <c r="C365" s="106">
        <v>813</v>
      </c>
      <c r="D365" s="106">
        <v>897</v>
      </c>
      <c r="E365" s="4">
        <v>897</v>
      </c>
      <c r="F365" s="9">
        <f t="shared" si="13"/>
        <v>100</v>
      </c>
      <c r="G365" s="9">
        <f t="shared" si="12"/>
        <v>-32.80898876404494</v>
      </c>
      <c r="H365" s="4"/>
    </row>
    <row r="366" spans="1:8" ht="25.5" customHeight="1">
      <c r="A366" s="8" t="s">
        <v>130</v>
      </c>
      <c r="B366" s="4">
        <v>1202</v>
      </c>
      <c r="C366" s="106">
        <v>682</v>
      </c>
      <c r="D366" s="106">
        <v>866</v>
      </c>
      <c r="E366" s="4">
        <v>866</v>
      </c>
      <c r="F366" s="9">
        <f t="shared" si="13"/>
        <v>100</v>
      </c>
      <c r="G366" s="9">
        <f t="shared" si="12"/>
        <v>-27.953410981697168</v>
      </c>
      <c r="H366" s="4"/>
    </row>
    <row r="367" spans="1:8" ht="25.5" customHeight="1">
      <c r="A367" s="8" t="s">
        <v>354</v>
      </c>
      <c r="B367" s="4">
        <v>546</v>
      </c>
      <c r="C367" s="106">
        <v>293</v>
      </c>
      <c r="D367" s="4">
        <v>379</v>
      </c>
      <c r="E367" s="4">
        <v>379</v>
      </c>
      <c r="F367" s="9">
        <f t="shared" si="13"/>
        <v>100</v>
      </c>
      <c r="G367" s="9">
        <f t="shared" si="12"/>
        <v>-30.586080586080588</v>
      </c>
      <c r="H367" s="4"/>
    </row>
    <row r="368" spans="1:8" ht="25.5" customHeight="1">
      <c r="A368" s="8" t="s">
        <v>355</v>
      </c>
      <c r="B368" s="4">
        <v>4</v>
      </c>
      <c r="C368" s="106">
        <v>0</v>
      </c>
      <c r="D368" s="4">
        <v>237</v>
      </c>
      <c r="E368" s="4">
        <v>237</v>
      </c>
      <c r="F368" s="9">
        <f t="shared" si="13"/>
        <v>100</v>
      </c>
      <c r="G368" s="9">
        <f t="shared" si="12"/>
        <v>5825</v>
      </c>
      <c r="H368" s="4"/>
    </row>
    <row r="369" spans="1:8" ht="25.5" customHeight="1">
      <c r="A369" s="8" t="s">
        <v>528</v>
      </c>
      <c r="B369" s="4">
        <v>323</v>
      </c>
      <c r="C369" s="106">
        <v>0</v>
      </c>
      <c r="D369" s="4">
        <v>0</v>
      </c>
      <c r="E369" s="4">
        <v>0</v>
      </c>
      <c r="F369" s="9" t="e">
        <f t="shared" si="13"/>
        <v>#DIV/0!</v>
      </c>
      <c r="G369" s="9">
        <f t="shared" si="12"/>
        <v>-100</v>
      </c>
      <c r="H369" s="4"/>
    </row>
    <row r="370" spans="1:8" ht="25.5" customHeight="1">
      <c r="A370" s="8" t="s">
        <v>529</v>
      </c>
      <c r="B370" s="4">
        <v>307</v>
      </c>
      <c r="C370" s="106">
        <v>264</v>
      </c>
      <c r="D370" s="4">
        <v>245</v>
      </c>
      <c r="E370" s="4">
        <v>245</v>
      </c>
      <c r="F370" s="9">
        <f t="shared" si="13"/>
        <v>100</v>
      </c>
      <c r="G370" s="9">
        <f t="shared" si="12"/>
        <v>-20.195439739413683</v>
      </c>
      <c r="H370" s="4"/>
    </row>
    <row r="371" spans="1:8" ht="25.5" customHeight="1">
      <c r="A371" s="8" t="s">
        <v>530</v>
      </c>
      <c r="B371" s="4">
        <v>22</v>
      </c>
      <c r="C371" s="106">
        <v>125</v>
      </c>
      <c r="D371" s="4">
        <v>5</v>
      </c>
      <c r="E371" s="4">
        <v>5</v>
      </c>
      <c r="F371" s="9">
        <f t="shared" si="13"/>
        <v>100</v>
      </c>
      <c r="G371" s="9">
        <f t="shared" si="12"/>
        <v>-77.27272727272727</v>
      </c>
      <c r="H371" s="4"/>
    </row>
    <row r="372" spans="1:8" ht="25.5" customHeight="1">
      <c r="A372" s="74" t="s">
        <v>290</v>
      </c>
      <c r="B372" s="4">
        <v>0</v>
      </c>
      <c r="C372" s="106">
        <v>0</v>
      </c>
      <c r="D372" s="106">
        <v>20</v>
      </c>
      <c r="E372" s="4">
        <v>20</v>
      </c>
      <c r="F372" s="9">
        <f t="shared" si="13"/>
        <v>100</v>
      </c>
      <c r="G372" s="9" t="e">
        <f t="shared" si="12"/>
        <v>#DIV/0!</v>
      </c>
      <c r="H372" s="4"/>
    </row>
    <row r="373" spans="1:8" ht="25.5" customHeight="1">
      <c r="A373" s="74" t="s">
        <v>531</v>
      </c>
      <c r="B373" s="4">
        <v>0</v>
      </c>
      <c r="C373" s="106">
        <v>0</v>
      </c>
      <c r="D373" s="106">
        <v>20</v>
      </c>
      <c r="E373" s="4">
        <v>20</v>
      </c>
      <c r="F373" s="9">
        <f t="shared" si="13"/>
        <v>100</v>
      </c>
      <c r="G373" s="9" t="e">
        <f t="shared" si="12"/>
        <v>#DIV/0!</v>
      </c>
      <c r="H373" s="4"/>
    </row>
    <row r="374" spans="1:8" ht="25.5" customHeight="1">
      <c r="A374" s="8" t="s">
        <v>131</v>
      </c>
      <c r="B374" s="4">
        <v>133</v>
      </c>
      <c r="C374" s="106">
        <v>131</v>
      </c>
      <c r="D374" s="106">
        <v>11</v>
      </c>
      <c r="E374" s="4">
        <v>11</v>
      </c>
      <c r="F374" s="9">
        <f t="shared" si="13"/>
        <v>100</v>
      </c>
      <c r="G374" s="9">
        <f t="shared" si="12"/>
        <v>-91.72932330827066</v>
      </c>
      <c r="H374" s="4"/>
    </row>
    <row r="375" spans="1:8" ht="25.5" customHeight="1">
      <c r="A375" s="8" t="s">
        <v>532</v>
      </c>
      <c r="B375" s="4">
        <v>58</v>
      </c>
      <c r="C375" s="106">
        <v>57</v>
      </c>
      <c r="D375" s="4">
        <v>2</v>
      </c>
      <c r="E375" s="4">
        <v>2</v>
      </c>
      <c r="F375" s="9">
        <f t="shared" si="13"/>
        <v>100</v>
      </c>
      <c r="G375" s="9">
        <f t="shared" si="12"/>
        <v>-96.55172413793103</v>
      </c>
      <c r="H375" s="4"/>
    </row>
    <row r="376" spans="1:8" ht="25.5" customHeight="1">
      <c r="A376" s="8" t="s">
        <v>533</v>
      </c>
      <c r="B376" s="4">
        <v>52</v>
      </c>
      <c r="C376" s="106">
        <v>61</v>
      </c>
      <c r="D376" s="4">
        <v>0</v>
      </c>
      <c r="E376" s="4">
        <v>0</v>
      </c>
      <c r="F376" s="9" t="e">
        <f t="shared" si="13"/>
        <v>#DIV/0!</v>
      </c>
      <c r="G376" s="9">
        <f t="shared" si="12"/>
        <v>-100</v>
      </c>
      <c r="H376" s="4"/>
    </row>
    <row r="377" spans="1:8" ht="25.5" customHeight="1">
      <c r="A377" s="8" t="s">
        <v>534</v>
      </c>
      <c r="B377" s="4">
        <v>21</v>
      </c>
      <c r="C377" s="106">
        <v>11</v>
      </c>
      <c r="D377" s="4">
        <v>9</v>
      </c>
      <c r="E377" s="4">
        <v>9</v>
      </c>
      <c r="F377" s="9">
        <f t="shared" si="13"/>
        <v>100</v>
      </c>
      <c r="G377" s="9">
        <f t="shared" si="12"/>
        <v>-57.14285714285714</v>
      </c>
      <c r="H377" s="4"/>
    </row>
    <row r="378" spans="1:8" ht="25.5" customHeight="1">
      <c r="A378" s="8" t="s">
        <v>535</v>
      </c>
      <c r="B378" s="4">
        <v>2</v>
      </c>
      <c r="C378" s="106">
        <v>2</v>
      </c>
      <c r="D378" s="4">
        <v>0</v>
      </c>
      <c r="E378" s="4">
        <v>0</v>
      </c>
      <c r="F378" s="9" t="e">
        <f t="shared" si="13"/>
        <v>#DIV/0!</v>
      </c>
      <c r="G378" s="9">
        <f t="shared" si="12"/>
        <v>-100</v>
      </c>
      <c r="H378" s="4"/>
    </row>
    <row r="379" spans="1:8" ht="25.5" customHeight="1">
      <c r="A379" s="17" t="s">
        <v>132</v>
      </c>
      <c r="B379" s="4">
        <v>60</v>
      </c>
      <c r="C379" s="106">
        <v>158</v>
      </c>
      <c r="D379" s="106">
        <v>245</v>
      </c>
      <c r="E379" s="4">
        <v>245</v>
      </c>
      <c r="F379" s="9">
        <f t="shared" si="13"/>
        <v>100</v>
      </c>
      <c r="G379" s="9">
        <f t="shared" si="12"/>
        <v>308.33333333333337</v>
      </c>
      <c r="H379" s="4"/>
    </row>
    <row r="380" spans="1:8" ht="25.5" customHeight="1">
      <c r="A380" s="8" t="s">
        <v>133</v>
      </c>
      <c r="B380" s="4">
        <v>52</v>
      </c>
      <c r="C380" s="106">
        <v>130</v>
      </c>
      <c r="D380" s="106">
        <v>197</v>
      </c>
      <c r="E380" s="4">
        <v>197</v>
      </c>
      <c r="F380" s="9">
        <f t="shared" si="13"/>
        <v>100</v>
      </c>
      <c r="G380" s="9">
        <f t="shared" si="12"/>
        <v>278.8461538461538</v>
      </c>
      <c r="H380" s="4"/>
    </row>
    <row r="381" spans="1:8" ht="25.5" customHeight="1">
      <c r="A381" s="8" t="s">
        <v>354</v>
      </c>
      <c r="B381" s="4">
        <v>52</v>
      </c>
      <c r="C381" s="106">
        <v>130</v>
      </c>
      <c r="D381" s="4">
        <v>196</v>
      </c>
      <c r="E381" s="4">
        <v>196</v>
      </c>
      <c r="F381" s="9">
        <f t="shared" si="13"/>
        <v>100</v>
      </c>
      <c r="G381" s="9">
        <f t="shared" si="12"/>
        <v>276.9230769230769</v>
      </c>
      <c r="H381" s="4"/>
    </row>
    <row r="382" spans="1:8" ht="25.5" customHeight="1">
      <c r="A382" s="8" t="s">
        <v>355</v>
      </c>
      <c r="B382" s="4">
        <v>0</v>
      </c>
      <c r="C382" s="106">
        <v>0</v>
      </c>
      <c r="D382" s="4">
        <v>1</v>
      </c>
      <c r="E382" s="4">
        <v>1</v>
      </c>
      <c r="F382" s="9">
        <f t="shared" si="13"/>
        <v>100</v>
      </c>
      <c r="G382" s="9" t="e">
        <f t="shared" si="12"/>
        <v>#DIV/0!</v>
      </c>
      <c r="H382" s="4"/>
    </row>
    <row r="383" spans="1:8" ht="25.5" customHeight="1">
      <c r="A383" s="8" t="s">
        <v>134</v>
      </c>
      <c r="B383" s="4">
        <v>8</v>
      </c>
      <c r="C383" s="106">
        <v>8</v>
      </c>
      <c r="D383" s="106">
        <v>48</v>
      </c>
      <c r="E383" s="4">
        <v>48</v>
      </c>
      <c r="F383" s="9">
        <f t="shared" si="13"/>
        <v>100</v>
      </c>
      <c r="G383" s="9">
        <f t="shared" si="12"/>
        <v>500</v>
      </c>
      <c r="H383" s="4"/>
    </row>
    <row r="384" spans="1:8" ht="25.5" customHeight="1">
      <c r="A384" s="8" t="s">
        <v>354</v>
      </c>
      <c r="B384" s="4">
        <v>0</v>
      </c>
      <c r="C384" s="106">
        <v>0</v>
      </c>
      <c r="D384" s="4">
        <v>10</v>
      </c>
      <c r="E384" s="4">
        <v>10</v>
      </c>
      <c r="F384" s="9">
        <f t="shared" si="13"/>
        <v>100</v>
      </c>
      <c r="G384" s="9" t="e">
        <f t="shared" si="12"/>
        <v>#DIV/0!</v>
      </c>
      <c r="H384" s="4"/>
    </row>
    <row r="385" spans="1:8" ht="25.5" customHeight="1">
      <c r="A385" s="8" t="s">
        <v>536</v>
      </c>
      <c r="B385" s="4">
        <v>8</v>
      </c>
      <c r="C385" s="106">
        <v>8</v>
      </c>
      <c r="D385" s="4">
        <v>38</v>
      </c>
      <c r="E385" s="4">
        <v>38</v>
      </c>
      <c r="F385" s="9">
        <f t="shared" si="13"/>
        <v>100</v>
      </c>
      <c r="G385" s="9">
        <f t="shared" si="12"/>
        <v>375</v>
      </c>
      <c r="H385" s="4"/>
    </row>
    <row r="386" spans="1:8" ht="25.5" customHeight="1">
      <c r="A386" s="8" t="s">
        <v>283</v>
      </c>
      <c r="B386" s="4">
        <v>0</v>
      </c>
      <c r="C386" s="106">
        <v>20</v>
      </c>
      <c r="D386" s="106">
        <v>0</v>
      </c>
      <c r="E386" s="4">
        <v>0</v>
      </c>
      <c r="F386" s="9" t="e">
        <f t="shared" si="13"/>
        <v>#DIV/0!</v>
      </c>
      <c r="G386" s="9" t="e">
        <f t="shared" si="12"/>
        <v>#DIV/0!</v>
      </c>
      <c r="H386" s="4"/>
    </row>
    <row r="387" spans="1:8" ht="25.5" customHeight="1">
      <c r="A387" s="17" t="s">
        <v>135</v>
      </c>
      <c r="B387" s="4">
        <v>390</v>
      </c>
      <c r="C387" s="106">
        <v>844</v>
      </c>
      <c r="D387" s="106">
        <v>411</v>
      </c>
      <c r="E387" s="4">
        <v>411</v>
      </c>
      <c r="F387" s="9">
        <f t="shared" si="13"/>
        <v>100</v>
      </c>
      <c r="G387" s="9">
        <f t="shared" si="12"/>
        <v>5.384615384615385</v>
      </c>
      <c r="H387" s="4"/>
    </row>
    <row r="388" spans="1:8" ht="25.5" customHeight="1">
      <c r="A388" s="8" t="s">
        <v>136</v>
      </c>
      <c r="B388" s="4">
        <v>310</v>
      </c>
      <c r="C388" s="106">
        <v>594</v>
      </c>
      <c r="D388" s="106">
        <v>409</v>
      </c>
      <c r="E388" s="4">
        <v>409</v>
      </c>
      <c r="F388" s="9">
        <f t="shared" si="13"/>
        <v>100</v>
      </c>
      <c r="G388" s="9">
        <f t="shared" si="12"/>
        <v>31.93548387096774</v>
      </c>
      <c r="H388" s="4"/>
    </row>
    <row r="389" spans="1:8" ht="25.5" customHeight="1">
      <c r="A389" s="8" t="s">
        <v>354</v>
      </c>
      <c r="B389" s="4">
        <v>294</v>
      </c>
      <c r="C389" s="106">
        <v>0</v>
      </c>
      <c r="D389" s="4">
        <v>53</v>
      </c>
      <c r="E389" s="4">
        <v>53</v>
      </c>
      <c r="F389" s="9">
        <f t="shared" si="13"/>
        <v>100</v>
      </c>
      <c r="G389" s="9">
        <f aca="true" t="shared" si="14" ref="G389:G436">(E389-B389)/B389*100</f>
        <v>-81.97278911564626</v>
      </c>
      <c r="H389" s="4"/>
    </row>
    <row r="390" spans="1:8" ht="25.5" customHeight="1">
      <c r="A390" s="8" t="s">
        <v>355</v>
      </c>
      <c r="B390" s="4">
        <v>0</v>
      </c>
      <c r="C390" s="106">
        <v>88</v>
      </c>
      <c r="D390" s="4">
        <v>1</v>
      </c>
      <c r="E390" s="4">
        <v>1</v>
      </c>
      <c r="F390" s="9">
        <f t="shared" si="13"/>
        <v>100</v>
      </c>
      <c r="G390" s="9" t="e">
        <f t="shared" si="14"/>
        <v>#DIV/0!</v>
      </c>
      <c r="H390" s="4"/>
    </row>
    <row r="391" spans="1:8" ht="25.5" customHeight="1">
      <c r="A391" s="8" t="s">
        <v>360</v>
      </c>
      <c r="B391" s="4">
        <v>16</v>
      </c>
      <c r="C391" s="106">
        <v>0</v>
      </c>
      <c r="D391" s="4">
        <v>29</v>
      </c>
      <c r="E391" s="4">
        <v>29</v>
      </c>
      <c r="F391" s="9">
        <f t="shared" si="13"/>
        <v>100</v>
      </c>
      <c r="G391" s="9">
        <f t="shared" si="14"/>
        <v>81.25</v>
      </c>
      <c r="H391" s="4"/>
    </row>
    <row r="392" spans="1:8" ht="25.5" customHeight="1">
      <c r="A392" s="8" t="s">
        <v>537</v>
      </c>
      <c r="B392" s="4">
        <v>0</v>
      </c>
      <c r="C392" s="106">
        <v>506</v>
      </c>
      <c r="D392" s="4">
        <v>326</v>
      </c>
      <c r="E392" s="4">
        <v>326</v>
      </c>
      <c r="F392" s="9">
        <f aca="true" t="shared" si="15" ref="F392:F436">E392/D392*100</f>
        <v>100</v>
      </c>
      <c r="G392" s="9" t="e">
        <f t="shared" si="14"/>
        <v>#DIV/0!</v>
      </c>
      <c r="H392" s="4"/>
    </row>
    <row r="393" spans="1:8" ht="25.5" customHeight="1">
      <c r="A393" s="8" t="s">
        <v>137</v>
      </c>
      <c r="B393" s="4">
        <v>50</v>
      </c>
      <c r="C393" s="106">
        <v>250</v>
      </c>
      <c r="D393" s="106">
        <v>2</v>
      </c>
      <c r="E393" s="4">
        <v>2</v>
      </c>
      <c r="F393" s="9">
        <f t="shared" si="15"/>
        <v>100</v>
      </c>
      <c r="G393" s="9">
        <f t="shared" si="14"/>
        <v>-96</v>
      </c>
      <c r="H393" s="4"/>
    </row>
    <row r="394" spans="1:8" ht="25.5" customHeight="1">
      <c r="A394" s="8" t="s">
        <v>538</v>
      </c>
      <c r="B394" s="4">
        <v>0</v>
      </c>
      <c r="C394" s="106">
        <v>0</v>
      </c>
      <c r="D394" s="106">
        <v>2</v>
      </c>
      <c r="E394" s="4">
        <v>2</v>
      </c>
      <c r="F394" s="9">
        <f t="shared" si="15"/>
        <v>100</v>
      </c>
      <c r="G394" s="9" t="e">
        <f t="shared" si="14"/>
        <v>#DIV/0!</v>
      </c>
      <c r="H394" s="4"/>
    </row>
    <row r="395" spans="1:8" ht="25.5" customHeight="1">
      <c r="A395" s="8" t="s">
        <v>539</v>
      </c>
      <c r="B395" s="4">
        <v>50</v>
      </c>
      <c r="C395" s="106">
        <v>250</v>
      </c>
      <c r="D395" s="106">
        <v>0</v>
      </c>
      <c r="E395" s="4">
        <v>0</v>
      </c>
      <c r="F395" s="9" t="e">
        <f t="shared" si="15"/>
        <v>#DIV/0!</v>
      </c>
      <c r="G395" s="9">
        <f t="shared" si="14"/>
        <v>-100</v>
      </c>
      <c r="H395" s="4"/>
    </row>
    <row r="396" spans="1:8" ht="25.5" customHeight="1">
      <c r="A396" s="8" t="s">
        <v>138</v>
      </c>
      <c r="B396" s="4">
        <v>30</v>
      </c>
      <c r="C396" s="106">
        <v>0</v>
      </c>
      <c r="D396" s="106">
        <v>0</v>
      </c>
      <c r="E396" s="4">
        <v>0</v>
      </c>
      <c r="F396" s="9" t="e">
        <f t="shared" si="15"/>
        <v>#DIV/0!</v>
      </c>
      <c r="G396" s="9">
        <f t="shared" si="14"/>
        <v>-100</v>
      </c>
      <c r="H396" s="4"/>
    </row>
    <row r="397" spans="1:8" ht="25.5" customHeight="1">
      <c r="A397" s="8" t="s">
        <v>540</v>
      </c>
      <c r="B397" s="4">
        <v>30</v>
      </c>
      <c r="C397" s="106">
        <v>0</v>
      </c>
      <c r="D397" s="106">
        <v>0</v>
      </c>
      <c r="E397" s="4">
        <v>0</v>
      </c>
      <c r="F397" s="9" t="e">
        <f t="shared" si="15"/>
        <v>#DIV/0!</v>
      </c>
      <c r="G397" s="9">
        <f t="shared" si="14"/>
        <v>-100</v>
      </c>
      <c r="H397" s="4"/>
    </row>
    <row r="398" spans="1:8" ht="25.5" customHeight="1">
      <c r="A398" s="17" t="s">
        <v>139</v>
      </c>
      <c r="B398" s="4">
        <v>6</v>
      </c>
      <c r="C398" s="106">
        <v>6</v>
      </c>
      <c r="D398" s="106">
        <v>0</v>
      </c>
      <c r="E398" s="4">
        <v>0</v>
      </c>
      <c r="F398" s="9" t="e">
        <f t="shared" si="15"/>
        <v>#DIV/0!</v>
      </c>
      <c r="G398" s="9">
        <f t="shared" si="14"/>
        <v>-100</v>
      </c>
      <c r="H398" s="4"/>
    </row>
    <row r="399" spans="1:8" ht="25.5" customHeight="1">
      <c r="A399" s="8" t="s">
        <v>140</v>
      </c>
      <c r="B399" s="4">
        <v>4</v>
      </c>
      <c r="C399" s="106">
        <v>4</v>
      </c>
      <c r="D399" s="106">
        <v>0</v>
      </c>
      <c r="E399" s="4">
        <v>0</v>
      </c>
      <c r="F399" s="9" t="e">
        <f t="shared" si="15"/>
        <v>#DIV/0!</v>
      </c>
      <c r="G399" s="9">
        <f t="shared" si="14"/>
        <v>-100</v>
      </c>
      <c r="H399" s="4"/>
    </row>
    <row r="400" spans="1:8" ht="25.5" customHeight="1">
      <c r="A400" s="8" t="s">
        <v>541</v>
      </c>
      <c r="B400" s="4">
        <v>4</v>
      </c>
      <c r="C400" s="106">
        <v>4</v>
      </c>
      <c r="D400" s="106">
        <v>0</v>
      </c>
      <c r="E400" s="4">
        <v>0</v>
      </c>
      <c r="F400" s="9" t="e">
        <f t="shared" si="15"/>
        <v>#DIV/0!</v>
      </c>
      <c r="G400" s="9">
        <f t="shared" si="14"/>
        <v>-100</v>
      </c>
      <c r="H400" s="4"/>
    </row>
    <row r="401" spans="1:8" ht="25.5" customHeight="1">
      <c r="A401" s="8" t="s">
        <v>141</v>
      </c>
      <c r="B401" s="4">
        <v>2</v>
      </c>
      <c r="C401" s="106">
        <v>2</v>
      </c>
      <c r="D401" s="106">
        <v>0</v>
      </c>
      <c r="E401" s="4">
        <v>0</v>
      </c>
      <c r="F401" s="9" t="e">
        <f t="shared" si="15"/>
        <v>#DIV/0!</v>
      </c>
      <c r="G401" s="9">
        <f t="shared" si="14"/>
        <v>-100</v>
      </c>
      <c r="H401" s="4"/>
    </row>
    <row r="402" spans="1:8" ht="25.5" customHeight="1">
      <c r="A402" s="8" t="s">
        <v>542</v>
      </c>
      <c r="B402" s="4">
        <v>2</v>
      </c>
      <c r="C402" s="106">
        <v>2</v>
      </c>
      <c r="D402" s="106">
        <v>0</v>
      </c>
      <c r="E402" s="4">
        <v>0</v>
      </c>
      <c r="F402" s="9" t="e">
        <f t="shared" si="15"/>
        <v>#DIV/0!</v>
      </c>
      <c r="G402" s="9">
        <f t="shared" si="14"/>
        <v>-100</v>
      </c>
      <c r="H402" s="4"/>
    </row>
    <row r="403" spans="1:8" ht="25.5" customHeight="1">
      <c r="A403" s="17" t="s">
        <v>142</v>
      </c>
      <c r="B403" s="4">
        <v>678</v>
      </c>
      <c r="C403" s="106">
        <v>506</v>
      </c>
      <c r="D403" s="106">
        <v>778</v>
      </c>
      <c r="E403" s="4">
        <v>778</v>
      </c>
      <c r="F403" s="9">
        <f t="shared" si="15"/>
        <v>100</v>
      </c>
      <c r="G403" s="9">
        <f t="shared" si="14"/>
        <v>14.749262536873156</v>
      </c>
      <c r="H403" s="4"/>
    </row>
    <row r="404" spans="1:8" ht="25.5" customHeight="1">
      <c r="A404" s="8" t="s">
        <v>143</v>
      </c>
      <c r="B404" s="4">
        <v>653</v>
      </c>
      <c r="C404" s="106">
        <v>491</v>
      </c>
      <c r="D404" s="106">
        <v>763</v>
      </c>
      <c r="E404" s="4">
        <v>763</v>
      </c>
      <c r="F404" s="9">
        <f t="shared" si="15"/>
        <v>100</v>
      </c>
      <c r="G404" s="9">
        <f t="shared" si="14"/>
        <v>16.84532924961715</v>
      </c>
      <c r="H404" s="4"/>
    </row>
    <row r="405" spans="1:8" ht="25.5" customHeight="1">
      <c r="A405" s="8" t="s">
        <v>354</v>
      </c>
      <c r="B405" s="4">
        <v>426</v>
      </c>
      <c r="C405" s="106">
        <v>327</v>
      </c>
      <c r="D405" s="4">
        <v>446</v>
      </c>
      <c r="E405" s="4">
        <v>446</v>
      </c>
      <c r="F405" s="9">
        <f t="shared" si="15"/>
        <v>100</v>
      </c>
      <c r="G405" s="9">
        <f t="shared" si="14"/>
        <v>4.694835680751173</v>
      </c>
      <c r="H405" s="4"/>
    </row>
    <row r="406" spans="1:8" ht="25.5" customHeight="1">
      <c r="A406" s="8" t="s">
        <v>355</v>
      </c>
      <c r="B406" s="4">
        <v>54</v>
      </c>
      <c r="C406" s="106">
        <v>0</v>
      </c>
      <c r="D406" s="4">
        <v>8</v>
      </c>
      <c r="E406" s="4">
        <v>8</v>
      </c>
      <c r="F406" s="9">
        <f t="shared" si="15"/>
        <v>100</v>
      </c>
      <c r="G406" s="9">
        <f t="shared" si="14"/>
        <v>-85.18518518518519</v>
      </c>
      <c r="H406" s="4"/>
    </row>
    <row r="407" spans="1:8" ht="25.5" customHeight="1">
      <c r="A407" s="8" t="s">
        <v>543</v>
      </c>
      <c r="B407" s="4">
        <v>173</v>
      </c>
      <c r="C407" s="106">
        <v>164</v>
      </c>
      <c r="D407" s="4">
        <v>9</v>
      </c>
      <c r="E407" s="4">
        <v>9</v>
      </c>
      <c r="F407" s="9">
        <f t="shared" si="15"/>
        <v>100</v>
      </c>
      <c r="G407" s="9">
        <f t="shared" si="14"/>
        <v>-94.79768786127167</v>
      </c>
      <c r="H407" s="4"/>
    </row>
    <row r="408" spans="1:8" ht="25.5" customHeight="1">
      <c r="A408" s="8" t="s">
        <v>544</v>
      </c>
      <c r="B408" s="4">
        <v>0</v>
      </c>
      <c r="C408" s="106">
        <v>0</v>
      </c>
      <c r="D408" s="4">
        <v>300</v>
      </c>
      <c r="E408" s="4">
        <v>300</v>
      </c>
      <c r="F408" s="9">
        <f t="shared" si="15"/>
        <v>100</v>
      </c>
      <c r="G408" s="9" t="e">
        <f t="shared" si="14"/>
        <v>#DIV/0!</v>
      </c>
      <c r="H408" s="4"/>
    </row>
    <row r="409" spans="1:8" ht="25.5" customHeight="1">
      <c r="A409" s="8" t="s">
        <v>144</v>
      </c>
      <c r="B409" s="4">
        <v>25</v>
      </c>
      <c r="C409" s="106">
        <v>15</v>
      </c>
      <c r="D409" s="106">
        <v>15</v>
      </c>
      <c r="E409" s="4">
        <v>15</v>
      </c>
      <c r="F409" s="9">
        <f t="shared" si="15"/>
        <v>100</v>
      </c>
      <c r="G409" s="9">
        <f t="shared" si="14"/>
        <v>-40</v>
      </c>
      <c r="H409" s="4"/>
    </row>
    <row r="410" spans="1:8" ht="25.5" customHeight="1">
      <c r="A410" s="8" t="s">
        <v>354</v>
      </c>
      <c r="B410" s="4">
        <v>17</v>
      </c>
      <c r="C410" s="106">
        <v>15</v>
      </c>
      <c r="D410" s="106">
        <v>15</v>
      </c>
      <c r="E410" s="4">
        <v>15</v>
      </c>
      <c r="F410" s="9">
        <f t="shared" si="15"/>
        <v>100</v>
      </c>
      <c r="G410" s="9">
        <f t="shared" si="14"/>
        <v>-11.76470588235294</v>
      </c>
      <c r="H410" s="4"/>
    </row>
    <row r="411" spans="1:8" ht="25.5" customHeight="1">
      <c r="A411" s="8" t="s">
        <v>545</v>
      </c>
      <c r="B411" s="4">
        <v>8</v>
      </c>
      <c r="C411" s="106">
        <v>0</v>
      </c>
      <c r="D411" s="106">
        <v>0</v>
      </c>
      <c r="E411" s="4">
        <v>0</v>
      </c>
      <c r="F411" s="9" t="e">
        <f t="shared" si="15"/>
        <v>#DIV/0!</v>
      </c>
      <c r="G411" s="9">
        <f t="shared" si="14"/>
        <v>-100</v>
      </c>
      <c r="H411" s="4"/>
    </row>
    <row r="412" spans="1:8" ht="25.5" customHeight="1">
      <c r="A412" s="17" t="s">
        <v>145</v>
      </c>
      <c r="B412" s="4">
        <v>6312</v>
      </c>
      <c r="C412" s="106">
        <v>5443</v>
      </c>
      <c r="D412" s="106">
        <v>1016</v>
      </c>
      <c r="E412" s="4">
        <v>1016</v>
      </c>
      <c r="F412" s="9">
        <f t="shared" si="15"/>
        <v>100</v>
      </c>
      <c r="G412" s="9">
        <f t="shared" si="14"/>
        <v>-83.90367553865653</v>
      </c>
      <c r="H412" s="4"/>
    </row>
    <row r="413" spans="1:8" ht="25.5" customHeight="1">
      <c r="A413" s="8" t="s">
        <v>146</v>
      </c>
      <c r="B413" s="4">
        <v>6312</v>
      </c>
      <c r="C413" s="106">
        <v>5443</v>
      </c>
      <c r="D413" s="106">
        <v>1016</v>
      </c>
      <c r="E413" s="4">
        <v>1016</v>
      </c>
      <c r="F413" s="9">
        <f t="shared" si="15"/>
        <v>100</v>
      </c>
      <c r="G413" s="9">
        <f t="shared" si="14"/>
        <v>-83.90367553865653</v>
      </c>
      <c r="H413" s="4"/>
    </row>
    <row r="414" spans="1:8" ht="25.5" customHeight="1">
      <c r="A414" s="8" t="s">
        <v>546</v>
      </c>
      <c r="B414" s="4">
        <v>1351</v>
      </c>
      <c r="C414" s="106">
        <v>1351</v>
      </c>
      <c r="D414" s="4">
        <v>562</v>
      </c>
      <c r="E414" s="4">
        <v>562</v>
      </c>
      <c r="F414" s="9">
        <f t="shared" si="15"/>
        <v>100</v>
      </c>
      <c r="G414" s="9">
        <f t="shared" si="14"/>
        <v>-58.40118430792006</v>
      </c>
      <c r="H414" s="4"/>
    </row>
    <row r="415" spans="1:8" ht="25.5" customHeight="1">
      <c r="A415" s="8" t="s">
        <v>547</v>
      </c>
      <c r="B415" s="4">
        <v>580</v>
      </c>
      <c r="C415" s="106">
        <v>230</v>
      </c>
      <c r="D415" s="4">
        <v>131</v>
      </c>
      <c r="E415" s="4">
        <v>131</v>
      </c>
      <c r="F415" s="9">
        <f t="shared" si="15"/>
        <v>100</v>
      </c>
      <c r="G415" s="9">
        <f t="shared" si="14"/>
        <v>-77.41379310344828</v>
      </c>
      <c r="H415" s="4"/>
    </row>
    <row r="416" spans="1:8" ht="25.5" customHeight="1">
      <c r="A416" s="8" t="s">
        <v>548</v>
      </c>
      <c r="B416" s="4">
        <v>997</v>
      </c>
      <c r="C416" s="106">
        <v>797</v>
      </c>
      <c r="D416" s="4">
        <v>323</v>
      </c>
      <c r="E416" s="4">
        <v>323</v>
      </c>
      <c r="F416" s="9">
        <f t="shared" si="15"/>
        <v>100</v>
      </c>
      <c r="G416" s="9">
        <f t="shared" si="14"/>
        <v>-67.60280842527582</v>
      </c>
      <c r="H416" s="4"/>
    </row>
    <row r="417" spans="1:8" ht="25.5" customHeight="1">
      <c r="A417" s="8" t="s">
        <v>549</v>
      </c>
      <c r="B417" s="4">
        <v>359</v>
      </c>
      <c r="C417" s="106">
        <v>159</v>
      </c>
      <c r="D417" s="4">
        <v>0</v>
      </c>
      <c r="E417" s="4">
        <v>0</v>
      </c>
      <c r="F417" s="9" t="e">
        <f t="shared" si="15"/>
        <v>#DIV/0!</v>
      </c>
      <c r="G417" s="9">
        <f t="shared" si="14"/>
        <v>-100</v>
      </c>
      <c r="H417" s="4"/>
    </row>
    <row r="418" spans="1:8" ht="25.5" customHeight="1">
      <c r="A418" s="8" t="s">
        <v>550</v>
      </c>
      <c r="B418" s="4">
        <v>3025</v>
      </c>
      <c r="C418" s="106">
        <v>2906</v>
      </c>
      <c r="D418" s="4">
        <v>0</v>
      </c>
      <c r="E418" s="4">
        <v>0</v>
      </c>
      <c r="F418" s="9" t="e">
        <f t="shared" si="15"/>
        <v>#DIV/0!</v>
      </c>
      <c r="G418" s="9">
        <f t="shared" si="14"/>
        <v>-100</v>
      </c>
      <c r="H418" s="4"/>
    </row>
    <row r="419" spans="1:8" ht="25.5" customHeight="1">
      <c r="A419" s="17" t="s">
        <v>147</v>
      </c>
      <c r="B419" s="4">
        <v>173</v>
      </c>
      <c r="C419" s="106">
        <v>153</v>
      </c>
      <c r="D419" s="106">
        <v>119</v>
      </c>
      <c r="E419" s="4">
        <v>119</v>
      </c>
      <c r="F419" s="9">
        <f t="shared" si="15"/>
        <v>100</v>
      </c>
      <c r="G419" s="9">
        <f t="shared" si="14"/>
        <v>-31.213872832369944</v>
      </c>
      <c r="H419" s="4"/>
    </row>
    <row r="420" spans="1:8" ht="25.5" customHeight="1">
      <c r="A420" s="8" t="s">
        <v>148</v>
      </c>
      <c r="B420" s="4">
        <v>128</v>
      </c>
      <c r="C420" s="106">
        <v>125</v>
      </c>
      <c r="D420" s="106">
        <v>114</v>
      </c>
      <c r="E420" s="4">
        <v>114</v>
      </c>
      <c r="F420" s="9">
        <f t="shared" si="15"/>
        <v>100</v>
      </c>
      <c r="G420" s="9">
        <f t="shared" si="14"/>
        <v>-10.9375</v>
      </c>
      <c r="H420" s="4"/>
    </row>
    <row r="421" spans="1:8" ht="25.5" customHeight="1">
      <c r="A421" s="8" t="s">
        <v>354</v>
      </c>
      <c r="B421" s="4">
        <v>119</v>
      </c>
      <c r="C421" s="106">
        <v>125</v>
      </c>
      <c r="D421" s="4">
        <v>114</v>
      </c>
      <c r="E421" s="4">
        <v>114</v>
      </c>
      <c r="F421" s="9">
        <f t="shared" si="15"/>
        <v>100</v>
      </c>
      <c r="G421" s="9">
        <f t="shared" si="14"/>
        <v>-4.201680672268908</v>
      </c>
      <c r="H421" s="4"/>
    </row>
    <row r="422" spans="1:8" ht="25.5" customHeight="1">
      <c r="A422" s="8" t="s">
        <v>355</v>
      </c>
      <c r="B422" s="4">
        <v>9</v>
      </c>
      <c r="C422" s="106">
        <v>0</v>
      </c>
      <c r="D422" s="4">
        <v>0</v>
      </c>
      <c r="E422" s="4">
        <v>0</v>
      </c>
      <c r="F422" s="9" t="e">
        <f t="shared" si="15"/>
        <v>#DIV/0!</v>
      </c>
      <c r="G422" s="9">
        <f t="shared" si="14"/>
        <v>-100</v>
      </c>
      <c r="H422" s="4"/>
    </row>
    <row r="423" spans="1:8" ht="25.5" customHeight="1">
      <c r="A423" s="8" t="s">
        <v>149</v>
      </c>
      <c r="B423" s="4">
        <v>45</v>
      </c>
      <c r="C423" s="106">
        <v>28</v>
      </c>
      <c r="D423" s="106">
        <v>5</v>
      </c>
      <c r="E423" s="4">
        <v>5</v>
      </c>
      <c r="F423" s="9">
        <f t="shared" si="15"/>
        <v>100</v>
      </c>
      <c r="G423" s="9">
        <f t="shared" si="14"/>
        <v>-88.88888888888889</v>
      </c>
      <c r="H423" s="4"/>
    </row>
    <row r="424" spans="1:8" ht="25.5" customHeight="1">
      <c r="A424" s="8" t="s">
        <v>551</v>
      </c>
      <c r="B424" s="4">
        <v>17</v>
      </c>
      <c r="C424" s="106">
        <v>0</v>
      </c>
      <c r="D424" s="106">
        <v>0</v>
      </c>
      <c r="E424" s="4">
        <v>0</v>
      </c>
      <c r="F424" s="9" t="e">
        <f t="shared" si="15"/>
        <v>#DIV/0!</v>
      </c>
      <c r="G424" s="9">
        <f t="shared" si="14"/>
        <v>-100</v>
      </c>
      <c r="H424" s="4"/>
    </row>
    <row r="425" spans="1:8" ht="25.5" customHeight="1">
      <c r="A425" s="8" t="s">
        <v>552</v>
      </c>
      <c r="B425" s="4">
        <v>28</v>
      </c>
      <c r="C425" s="106">
        <v>28</v>
      </c>
      <c r="D425" s="106">
        <v>0</v>
      </c>
      <c r="E425" s="4">
        <v>0</v>
      </c>
      <c r="F425" s="9" t="e">
        <f t="shared" si="15"/>
        <v>#DIV/0!</v>
      </c>
      <c r="G425" s="9">
        <f t="shared" si="14"/>
        <v>-100</v>
      </c>
      <c r="H425" s="4"/>
    </row>
    <row r="426" spans="1:8" ht="25.5" customHeight="1">
      <c r="A426" s="8" t="s">
        <v>553</v>
      </c>
      <c r="B426" s="4">
        <v>0</v>
      </c>
      <c r="C426" s="106">
        <v>0</v>
      </c>
      <c r="D426" s="106">
        <v>5</v>
      </c>
      <c r="E426" s="4">
        <v>5</v>
      </c>
      <c r="F426" s="9">
        <f t="shared" si="15"/>
        <v>100</v>
      </c>
      <c r="G426" s="9" t="e">
        <f t="shared" si="14"/>
        <v>#DIV/0!</v>
      </c>
      <c r="H426" s="4"/>
    </row>
    <row r="427" spans="1:8" ht="25.5" customHeight="1">
      <c r="A427" s="72" t="s">
        <v>284</v>
      </c>
      <c r="B427" s="4">
        <v>0</v>
      </c>
      <c r="C427" s="106">
        <v>1891</v>
      </c>
      <c r="D427" s="106">
        <v>0</v>
      </c>
      <c r="E427" s="4">
        <v>0</v>
      </c>
      <c r="F427" s="9" t="e">
        <f t="shared" si="15"/>
        <v>#DIV/0!</v>
      </c>
      <c r="G427" s="9" t="e">
        <f t="shared" si="14"/>
        <v>#DIV/0!</v>
      </c>
      <c r="H427" s="4"/>
    </row>
    <row r="428" spans="1:8" ht="25.5" customHeight="1">
      <c r="A428" s="17" t="s">
        <v>150</v>
      </c>
      <c r="B428" s="4">
        <v>11</v>
      </c>
      <c r="C428" s="106">
        <v>1934</v>
      </c>
      <c r="D428" s="106">
        <v>0</v>
      </c>
      <c r="E428" s="4">
        <v>0</v>
      </c>
      <c r="F428" s="9" t="e">
        <f t="shared" si="15"/>
        <v>#DIV/0!</v>
      </c>
      <c r="G428" s="9">
        <f t="shared" si="14"/>
        <v>-100</v>
      </c>
      <c r="H428" s="4"/>
    </row>
    <row r="429" spans="1:8" ht="25.5" customHeight="1">
      <c r="A429" s="8" t="s">
        <v>151</v>
      </c>
      <c r="B429" s="4">
        <v>11</v>
      </c>
      <c r="C429" s="106">
        <v>1934</v>
      </c>
      <c r="D429" s="106">
        <v>0</v>
      </c>
      <c r="E429" s="4">
        <v>0</v>
      </c>
      <c r="F429" s="9" t="e">
        <f t="shared" si="15"/>
        <v>#DIV/0!</v>
      </c>
      <c r="G429" s="9">
        <f t="shared" si="14"/>
        <v>-100</v>
      </c>
      <c r="H429" s="4"/>
    </row>
    <row r="430" spans="1:8" ht="25.5" customHeight="1">
      <c r="A430" s="8" t="s">
        <v>554</v>
      </c>
      <c r="B430" s="4">
        <v>11</v>
      </c>
      <c r="C430" s="106">
        <v>1934</v>
      </c>
      <c r="D430" s="106">
        <v>0</v>
      </c>
      <c r="E430" s="4">
        <v>0</v>
      </c>
      <c r="F430" s="9" t="e">
        <f t="shared" si="15"/>
        <v>#DIV/0!</v>
      </c>
      <c r="G430" s="9">
        <f t="shared" si="14"/>
        <v>-100</v>
      </c>
      <c r="H430" s="4"/>
    </row>
    <row r="431" spans="1:8" ht="25.5" customHeight="1">
      <c r="A431" s="17" t="s">
        <v>152</v>
      </c>
      <c r="B431" s="4">
        <v>355</v>
      </c>
      <c r="C431" s="106">
        <v>941</v>
      </c>
      <c r="D431" s="106">
        <v>430</v>
      </c>
      <c r="E431" s="4">
        <v>430</v>
      </c>
      <c r="F431" s="9">
        <f t="shared" si="15"/>
        <v>100</v>
      </c>
      <c r="G431" s="9">
        <f t="shared" si="14"/>
        <v>21.12676056338028</v>
      </c>
      <c r="H431" s="4"/>
    </row>
    <row r="432" spans="1:8" ht="25.5" customHeight="1">
      <c r="A432" s="8" t="s">
        <v>153</v>
      </c>
      <c r="B432" s="4">
        <v>355</v>
      </c>
      <c r="C432" s="106">
        <v>941</v>
      </c>
      <c r="D432" s="106">
        <v>430</v>
      </c>
      <c r="E432" s="4">
        <v>430</v>
      </c>
      <c r="F432" s="9">
        <f t="shared" si="15"/>
        <v>100</v>
      </c>
      <c r="G432" s="9">
        <f t="shared" si="14"/>
        <v>21.12676056338028</v>
      </c>
      <c r="H432" s="4"/>
    </row>
    <row r="433" spans="1:8" ht="25.5" customHeight="1">
      <c r="A433" s="8" t="s">
        <v>555</v>
      </c>
      <c r="B433" s="4">
        <v>355</v>
      </c>
      <c r="C433" s="106">
        <v>941</v>
      </c>
      <c r="D433" s="106">
        <v>430</v>
      </c>
      <c r="E433" s="4">
        <v>430</v>
      </c>
      <c r="F433" s="9">
        <f t="shared" si="15"/>
        <v>100</v>
      </c>
      <c r="G433" s="9">
        <f t="shared" si="14"/>
        <v>21.12676056338028</v>
      </c>
      <c r="H433" s="4"/>
    </row>
    <row r="434" spans="1:8" ht="25.5" customHeight="1">
      <c r="A434" s="73" t="s">
        <v>285</v>
      </c>
      <c r="B434" s="4">
        <v>0</v>
      </c>
      <c r="C434" s="106">
        <v>4</v>
      </c>
      <c r="D434" s="106">
        <v>4</v>
      </c>
      <c r="E434" s="4">
        <v>4</v>
      </c>
      <c r="F434" s="9">
        <f t="shared" si="15"/>
        <v>100</v>
      </c>
      <c r="G434" s="9" t="e">
        <f t="shared" si="14"/>
        <v>#DIV/0!</v>
      </c>
      <c r="H434" s="4"/>
    </row>
    <row r="435" spans="1:8" ht="25.5" customHeight="1">
      <c r="A435" s="74" t="s">
        <v>286</v>
      </c>
      <c r="B435" s="4">
        <v>0</v>
      </c>
      <c r="C435" s="106">
        <v>4</v>
      </c>
      <c r="D435" s="106">
        <v>4</v>
      </c>
      <c r="E435" s="4">
        <v>4</v>
      </c>
      <c r="F435" s="9">
        <f t="shared" si="15"/>
        <v>100</v>
      </c>
      <c r="G435" s="9" t="e">
        <f t="shared" si="14"/>
        <v>#DIV/0!</v>
      </c>
      <c r="H435" s="4"/>
    </row>
    <row r="436" spans="1:8" ht="25.5" customHeight="1">
      <c r="A436" s="87" t="s">
        <v>556</v>
      </c>
      <c r="B436" s="4">
        <v>0</v>
      </c>
      <c r="C436" s="106">
        <v>4</v>
      </c>
      <c r="D436" s="106">
        <v>4</v>
      </c>
      <c r="E436" s="4">
        <v>4</v>
      </c>
      <c r="F436" s="9">
        <f t="shared" si="15"/>
        <v>100</v>
      </c>
      <c r="G436" s="9" t="e">
        <f t="shared" si="14"/>
        <v>#DIV/0!</v>
      </c>
      <c r="H436" s="4"/>
    </row>
  </sheetData>
  <sheetProtection/>
  <mergeCells count="7">
    <mergeCell ref="A1:H1"/>
    <mergeCell ref="A3:A4"/>
    <mergeCell ref="C3:E3"/>
    <mergeCell ref="B3:B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49.75390625" style="0" customWidth="1"/>
    <col min="2" max="2" width="16.625" style="0" customWidth="1"/>
    <col min="3" max="3" width="45.625" style="0" customWidth="1"/>
    <col min="4" max="4" width="16.625" style="0" customWidth="1"/>
  </cols>
  <sheetData>
    <row r="1" spans="1:4" ht="48.75" customHeight="1">
      <c r="A1" s="123" t="s">
        <v>292</v>
      </c>
      <c r="B1" s="124"/>
      <c r="C1" s="124"/>
      <c r="D1" s="124"/>
    </row>
    <row r="2" spans="1:4" ht="25.5" customHeight="1">
      <c r="A2" s="125" t="s">
        <v>3</v>
      </c>
      <c r="B2" s="125"/>
      <c r="C2" s="125"/>
      <c r="D2" s="125"/>
    </row>
    <row r="3" spans="1:4" ht="25.5" customHeight="1">
      <c r="A3" s="20" t="s">
        <v>182</v>
      </c>
      <c r="B3" s="20" t="s">
        <v>177</v>
      </c>
      <c r="C3" s="20" t="s">
        <v>182</v>
      </c>
      <c r="D3" s="20" t="s">
        <v>177</v>
      </c>
    </row>
    <row r="4" spans="1:4" ht="25.5" customHeight="1">
      <c r="A4" s="94" t="s">
        <v>7</v>
      </c>
      <c r="B4" s="75">
        <v>4700</v>
      </c>
      <c r="C4" s="94" t="s">
        <v>37</v>
      </c>
      <c r="D4" s="75">
        <v>90519</v>
      </c>
    </row>
    <row r="5" spans="1:4" ht="25.5" customHeight="1">
      <c r="A5" s="94" t="s">
        <v>158</v>
      </c>
      <c r="B5" s="75">
        <v>79565</v>
      </c>
      <c r="C5" s="95" t="s">
        <v>159</v>
      </c>
      <c r="D5" s="76">
        <v>231</v>
      </c>
    </row>
    <row r="6" spans="1:4" ht="25.5" customHeight="1">
      <c r="A6" s="94" t="s">
        <v>178</v>
      </c>
      <c r="B6" s="75">
        <v>888</v>
      </c>
      <c r="C6" s="95" t="s">
        <v>162</v>
      </c>
      <c r="D6" s="75">
        <v>1081</v>
      </c>
    </row>
    <row r="7" spans="1:4" ht="25.5" customHeight="1">
      <c r="A7" s="94" t="s">
        <v>291</v>
      </c>
      <c r="B7" s="75">
        <v>52457</v>
      </c>
      <c r="C7" s="85"/>
      <c r="D7" s="85"/>
    </row>
    <row r="8" spans="1:4" ht="25.5" customHeight="1">
      <c r="A8" s="94" t="s">
        <v>179</v>
      </c>
      <c r="B8" s="75">
        <v>26220</v>
      </c>
      <c r="C8" s="85"/>
      <c r="D8" s="85"/>
    </row>
    <row r="9" spans="1:4" ht="25.5" customHeight="1">
      <c r="A9" s="94" t="s">
        <v>160</v>
      </c>
      <c r="B9" s="75">
        <v>371</v>
      </c>
      <c r="C9" s="96"/>
      <c r="D9" s="4"/>
    </row>
    <row r="10" spans="1:4" ht="25.5" customHeight="1">
      <c r="A10" s="94" t="s">
        <v>161</v>
      </c>
      <c r="B10" s="75">
        <v>2830</v>
      </c>
      <c r="C10" s="96"/>
      <c r="D10" s="4"/>
    </row>
    <row r="11" spans="1:4" ht="25.5" customHeight="1">
      <c r="A11" s="94" t="s">
        <v>163</v>
      </c>
      <c r="B11" s="75">
        <v>6216</v>
      </c>
      <c r="C11" s="96"/>
      <c r="D11" s="4"/>
    </row>
    <row r="12" spans="1:4" ht="25.5" customHeight="1">
      <c r="A12" s="96" t="s">
        <v>165</v>
      </c>
      <c r="B12" s="86">
        <v>93682</v>
      </c>
      <c r="C12" s="96" t="s">
        <v>166</v>
      </c>
      <c r="D12" s="4">
        <v>91831</v>
      </c>
    </row>
    <row r="13" spans="1:4" ht="25.5" customHeight="1">
      <c r="A13" s="85"/>
      <c r="B13" s="85"/>
      <c r="C13" s="69" t="s">
        <v>180</v>
      </c>
      <c r="D13" s="75">
        <v>585</v>
      </c>
    </row>
    <row r="14" spans="1:4" ht="25.5" customHeight="1">
      <c r="A14" s="85"/>
      <c r="B14" s="85"/>
      <c r="C14" s="96" t="s">
        <v>164</v>
      </c>
      <c r="D14" s="4">
        <v>1266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36.625" style="0" customWidth="1"/>
    <col min="2" max="3" width="10.625" style="0" customWidth="1"/>
    <col min="4" max="6" width="15.625" style="0" customWidth="1"/>
    <col min="7" max="9" width="10.625" style="0" customWidth="1"/>
  </cols>
  <sheetData>
    <row r="1" spans="1:9" ht="49.5" customHeight="1">
      <c r="A1" s="123" t="s">
        <v>293</v>
      </c>
      <c r="B1" s="128"/>
      <c r="C1" s="128"/>
      <c r="D1" s="128"/>
      <c r="E1" s="128"/>
      <c r="F1" s="128"/>
      <c r="G1" s="49"/>
      <c r="H1" s="49"/>
      <c r="I1" s="49"/>
    </row>
    <row r="2" spans="1:9" ht="25.5" customHeight="1">
      <c r="A2" s="129" t="s">
        <v>181</v>
      </c>
      <c r="B2" s="129"/>
      <c r="C2" s="129"/>
      <c r="D2" s="129"/>
      <c r="E2" s="129"/>
      <c r="F2" s="129"/>
      <c r="G2" s="48"/>
      <c r="H2" s="48"/>
      <c r="I2" s="48"/>
    </row>
    <row r="3" spans="1:9" ht="25.5" customHeight="1">
      <c r="A3" s="126" t="s">
        <v>182</v>
      </c>
      <c r="B3" s="126" t="s">
        <v>183</v>
      </c>
      <c r="C3" s="126"/>
      <c r="D3" s="126"/>
      <c r="E3" s="126"/>
      <c r="F3" s="126"/>
      <c r="G3" s="10"/>
      <c r="H3" s="10"/>
      <c r="I3" s="10"/>
    </row>
    <row r="4" spans="1:6" ht="25.5" customHeight="1">
      <c r="A4" s="127"/>
      <c r="B4" s="26" t="s">
        <v>185</v>
      </c>
      <c r="C4" s="26" t="s">
        <v>186</v>
      </c>
      <c r="D4" s="26" t="s">
        <v>187</v>
      </c>
      <c r="E4" s="26" t="s">
        <v>188</v>
      </c>
      <c r="F4" s="26" t="s">
        <v>189</v>
      </c>
    </row>
    <row r="5" spans="1:6" ht="25.5" customHeight="1">
      <c r="A5" s="23" t="s">
        <v>192</v>
      </c>
      <c r="B5" s="21">
        <v>32539</v>
      </c>
      <c r="C5" s="21">
        <v>18851</v>
      </c>
      <c r="D5" s="21">
        <v>0</v>
      </c>
      <c r="E5" s="21">
        <v>0</v>
      </c>
      <c r="F5" s="21">
        <v>13688</v>
      </c>
    </row>
    <row r="6" spans="1:6" ht="25.5" customHeight="1">
      <c r="A6" s="23" t="s">
        <v>193</v>
      </c>
      <c r="B6" s="21">
        <v>38000</v>
      </c>
      <c r="C6" s="27"/>
      <c r="D6" s="27"/>
      <c r="E6" s="27"/>
      <c r="F6" s="27"/>
    </row>
    <row r="7" spans="1:6" ht="25.5" customHeight="1">
      <c r="A7" s="23" t="s">
        <v>194</v>
      </c>
      <c r="B7" s="21">
        <v>6216</v>
      </c>
      <c r="C7" s="21">
        <v>6216</v>
      </c>
      <c r="D7" s="21">
        <v>0</v>
      </c>
      <c r="E7" s="21">
        <v>0</v>
      </c>
      <c r="F7" s="27"/>
    </row>
    <row r="8" spans="1:6" ht="25.5" customHeight="1">
      <c r="A8" s="23" t="s">
        <v>195</v>
      </c>
      <c r="B8" s="21">
        <v>1081</v>
      </c>
      <c r="C8" s="21">
        <v>450</v>
      </c>
      <c r="D8" s="21">
        <v>0</v>
      </c>
      <c r="E8" s="21">
        <v>0</v>
      </c>
      <c r="F8" s="21">
        <v>631</v>
      </c>
    </row>
    <row r="9" spans="1:6" ht="25.5" customHeight="1">
      <c r="A9" s="23" t="s">
        <v>196</v>
      </c>
      <c r="B9" s="21">
        <v>600</v>
      </c>
      <c r="C9" s="21">
        <v>0</v>
      </c>
      <c r="D9" s="21">
        <v>0</v>
      </c>
      <c r="E9" s="21">
        <v>0</v>
      </c>
      <c r="F9" s="21">
        <v>600</v>
      </c>
    </row>
    <row r="10" spans="1:6" ht="25.5" customHeight="1">
      <c r="A10" s="23" t="s">
        <v>197</v>
      </c>
      <c r="B10" s="21">
        <v>37074</v>
      </c>
      <c r="C10" s="21">
        <v>24617</v>
      </c>
      <c r="D10" s="21">
        <f>D5+D7-D8-D9</f>
        <v>0</v>
      </c>
      <c r="E10" s="21">
        <f>E5+E7-E8-E9</f>
        <v>0</v>
      </c>
      <c r="F10" s="21">
        <v>12457</v>
      </c>
    </row>
  </sheetData>
  <sheetProtection/>
  <mergeCells count="4">
    <mergeCell ref="A3:A4"/>
    <mergeCell ref="B3:F3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2" sqref="A12"/>
    </sheetView>
  </sheetViews>
  <sheetFormatPr defaultColWidth="9.00390625" defaultRowHeight="14.25"/>
  <cols>
    <col min="1" max="1" width="36.625" style="0" customWidth="1"/>
    <col min="2" max="7" width="10.625" style="0" customWidth="1"/>
  </cols>
  <sheetData>
    <row r="1" spans="1:14" ht="51.75" customHeight="1">
      <c r="A1" s="130" t="s">
        <v>294</v>
      </c>
      <c r="B1" s="130"/>
      <c r="C1" s="130"/>
      <c r="D1" s="130"/>
      <c r="E1" s="130"/>
      <c r="F1" s="130"/>
      <c r="G1" s="130"/>
      <c r="H1" s="31"/>
      <c r="I1" s="31"/>
      <c r="J1" s="31"/>
      <c r="K1" s="31"/>
      <c r="L1" s="31"/>
      <c r="M1" s="31"/>
      <c r="N1" s="1"/>
    </row>
    <row r="2" spans="1:14" ht="25.5" customHeight="1">
      <c r="A2" s="19"/>
      <c r="B2" s="11"/>
      <c r="C2" s="12"/>
      <c r="D2" s="12"/>
      <c r="E2" s="13"/>
      <c r="F2" s="11"/>
      <c r="G2" s="45" t="s">
        <v>198</v>
      </c>
      <c r="H2" s="11"/>
      <c r="I2" s="14"/>
      <c r="J2" s="14"/>
      <c r="K2" s="14"/>
      <c r="L2" s="15"/>
      <c r="M2" s="32"/>
      <c r="N2" s="32"/>
    </row>
    <row r="3" spans="1:14" ht="25.5" customHeight="1">
      <c r="A3" s="131" t="s">
        <v>2</v>
      </c>
      <c r="B3" s="132" t="s">
        <v>295</v>
      </c>
      <c r="C3" s="134" t="s">
        <v>296</v>
      </c>
      <c r="D3" s="135"/>
      <c r="E3" s="136"/>
      <c r="F3" s="137" t="s">
        <v>200</v>
      </c>
      <c r="G3" s="139" t="s">
        <v>201</v>
      </c>
      <c r="M3" s="10"/>
      <c r="N3" s="10"/>
    </row>
    <row r="4" spans="1:14" ht="25.5" customHeight="1">
      <c r="A4" s="131"/>
      <c r="B4" s="133"/>
      <c r="C4" s="33" t="s">
        <v>6</v>
      </c>
      <c r="D4" s="33" t="s">
        <v>199</v>
      </c>
      <c r="E4" s="34" t="s">
        <v>1</v>
      </c>
      <c r="F4" s="138"/>
      <c r="G4" s="140"/>
      <c r="M4" s="10"/>
      <c r="N4" s="10"/>
    </row>
    <row r="5" spans="1:7" ht="25.5" customHeight="1">
      <c r="A5" s="77" t="s">
        <v>297</v>
      </c>
      <c r="B5" s="37">
        <v>18</v>
      </c>
      <c r="C5" s="36">
        <v>20</v>
      </c>
      <c r="D5" s="36">
        <v>20</v>
      </c>
      <c r="E5" s="37">
        <v>24</v>
      </c>
      <c r="F5" s="38">
        <f aca="true" t="shared" si="0" ref="F5:F10">E5/D5*100</f>
        <v>120</v>
      </c>
      <c r="G5" s="39">
        <f aca="true" t="shared" si="1" ref="G5:G10">(E5-B5)/B5*100</f>
        <v>33.33333333333333</v>
      </c>
    </row>
    <row r="6" spans="1:7" ht="25.5" customHeight="1">
      <c r="A6" s="77" t="s">
        <v>298</v>
      </c>
      <c r="B6" s="37">
        <v>0</v>
      </c>
      <c r="C6" s="40">
        <v>0</v>
      </c>
      <c r="D6" s="40">
        <v>0</v>
      </c>
      <c r="E6" s="37">
        <v>46</v>
      </c>
      <c r="F6" s="38" t="e">
        <f t="shared" si="0"/>
        <v>#DIV/0!</v>
      </c>
      <c r="G6" s="39" t="e">
        <f t="shared" si="1"/>
        <v>#DIV/0!</v>
      </c>
    </row>
    <row r="7" spans="1:7" ht="25.5" customHeight="1">
      <c r="A7" s="77" t="s">
        <v>299</v>
      </c>
      <c r="B7" s="37">
        <v>37</v>
      </c>
      <c r="C7" s="41">
        <v>40</v>
      </c>
      <c r="D7" s="41">
        <v>40</v>
      </c>
      <c r="E7" s="37">
        <v>2875</v>
      </c>
      <c r="F7" s="38">
        <f t="shared" si="0"/>
        <v>7187.5</v>
      </c>
      <c r="G7" s="39">
        <f t="shared" si="1"/>
        <v>7670.270270270271</v>
      </c>
    </row>
    <row r="8" spans="1:7" ht="25.5" customHeight="1">
      <c r="A8" s="77" t="s">
        <v>300</v>
      </c>
      <c r="B8" s="42">
        <v>28</v>
      </c>
      <c r="C8" s="36">
        <v>30</v>
      </c>
      <c r="D8" s="36">
        <v>30</v>
      </c>
      <c r="E8" s="42">
        <v>87</v>
      </c>
      <c r="F8" s="38">
        <f t="shared" si="0"/>
        <v>290</v>
      </c>
      <c r="G8" s="39">
        <f t="shared" si="1"/>
        <v>210.71428571428572</v>
      </c>
    </row>
    <row r="9" spans="1:7" ht="25.5" customHeight="1">
      <c r="A9" s="77" t="s">
        <v>301</v>
      </c>
      <c r="B9" s="42">
        <v>64</v>
      </c>
      <c r="C9" s="36">
        <v>70</v>
      </c>
      <c r="D9" s="36">
        <v>70</v>
      </c>
      <c r="E9" s="42">
        <v>0</v>
      </c>
      <c r="F9" s="38">
        <f t="shared" si="0"/>
        <v>0</v>
      </c>
      <c r="G9" s="39">
        <f t="shared" si="1"/>
        <v>-100</v>
      </c>
    </row>
    <row r="10" spans="1:7" ht="25.5" customHeight="1">
      <c r="A10" s="43" t="s">
        <v>4</v>
      </c>
      <c r="B10" s="44">
        <f>SUM(B5:B9)</f>
        <v>147</v>
      </c>
      <c r="C10" s="35">
        <f>SUM(C5:C9)</f>
        <v>160</v>
      </c>
      <c r="D10" s="35">
        <v>160</v>
      </c>
      <c r="E10" s="44">
        <f>SUM(E5:E9)</f>
        <v>3032</v>
      </c>
      <c r="F10" s="38">
        <f t="shared" si="0"/>
        <v>1895</v>
      </c>
      <c r="G10" s="39">
        <f t="shared" si="1"/>
        <v>1962.5850340136053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36.625" style="0" customWidth="1"/>
    <col min="2" max="7" width="10.625" style="0" customWidth="1"/>
    <col min="8" max="8" width="27.125" style="0" customWidth="1"/>
    <col min="14" max="14" width="9.50390625" style="0" bestFit="1" customWidth="1"/>
  </cols>
  <sheetData>
    <row r="1" spans="1:14" ht="60" customHeight="1">
      <c r="A1" s="130" t="s">
        <v>302</v>
      </c>
      <c r="B1" s="130"/>
      <c r="C1" s="130"/>
      <c r="D1" s="130"/>
      <c r="E1" s="130"/>
      <c r="F1" s="130"/>
      <c r="G1" s="130"/>
      <c r="H1" s="31"/>
      <c r="I1" s="31"/>
      <c r="J1" s="31"/>
      <c r="K1" s="31"/>
      <c r="L1" s="31"/>
      <c r="M1" s="31"/>
      <c r="N1" s="1"/>
    </row>
    <row r="2" spans="1:14" ht="21.75" customHeight="1">
      <c r="A2" s="19"/>
      <c r="B2" s="11"/>
      <c r="C2" s="12"/>
      <c r="D2" s="12"/>
      <c r="E2" s="13"/>
      <c r="F2" s="11"/>
      <c r="G2" s="45" t="s">
        <v>155</v>
      </c>
      <c r="H2" s="11"/>
      <c r="I2" s="14"/>
      <c r="J2" s="14"/>
      <c r="K2" s="14"/>
      <c r="L2" s="15"/>
      <c r="M2" s="141" t="s">
        <v>3</v>
      </c>
      <c r="N2" s="141"/>
    </row>
    <row r="3" spans="1:7" ht="25.5" customHeight="1">
      <c r="A3" s="131" t="s">
        <v>2</v>
      </c>
      <c r="B3" s="142" t="s">
        <v>303</v>
      </c>
      <c r="C3" s="144" t="s">
        <v>296</v>
      </c>
      <c r="D3" s="145"/>
      <c r="E3" s="145"/>
      <c r="F3" s="137" t="s">
        <v>200</v>
      </c>
      <c r="G3" s="139" t="s">
        <v>201</v>
      </c>
    </row>
    <row r="4" spans="1:7" ht="39.75" customHeight="1">
      <c r="A4" s="131"/>
      <c r="B4" s="143"/>
      <c r="C4" s="33" t="s">
        <v>6</v>
      </c>
      <c r="D4" s="33" t="s">
        <v>199</v>
      </c>
      <c r="E4" s="34" t="s">
        <v>1</v>
      </c>
      <c r="F4" s="138"/>
      <c r="G4" s="140"/>
    </row>
    <row r="5" spans="1:7" ht="25.5" customHeight="1">
      <c r="A5" s="77" t="s">
        <v>304</v>
      </c>
      <c r="B5" s="56">
        <v>103</v>
      </c>
      <c r="C5" s="56">
        <v>0</v>
      </c>
      <c r="D5" s="56">
        <v>143</v>
      </c>
      <c r="E5" s="57">
        <v>129</v>
      </c>
      <c r="F5" s="59">
        <f>E5/D5*100</f>
        <v>90.20979020979021</v>
      </c>
      <c r="G5" s="58">
        <f aca="true" t="shared" si="0" ref="G5:G12">(E5-B5)/B5*100</f>
        <v>25.24271844660194</v>
      </c>
    </row>
    <row r="6" spans="1:7" ht="25.5" customHeight="1">
      <c r="A6" s="77" t="s">
        <v>305</v>
      </c>
      <c r="B6" s="56">
        <v>582</v>
      </c>
      <c r="C6" s="56">
        <v>140</v>
      </c>
      <c r="D6" s="56">
        <v>3735</v>
      </c>
      <c r="E6" s="57">
        <v>3047</v>
      </c>
      <c r="F6" s="59">
        <f aca="true" t="shared" si="1" ref="F6:F12">E6/D6*100</f>
        <v>81.57965194109772</v>
      </c>
      <c r="G6" s="58">
        <f t="shared" si="0"/>
        <v>423.53951890034364</v>
      </c>
    </row>
    <row r="7" spans="1:7" ht="25.5" customHeight="1">
      <c r="A7" s="77" t="s">
        <v>306</v>
      </c>
      <c r="B7" s="56">
        <v>20</v>
      </c>
      <c r="C7" s="56">
        <v>0</v>
      </c>
      <c r="D7" s="56">
        <v>10</v>
      </c>
      <c r="E7" s="57">
        <v>10</v>
      </c>
      <c r="F7" s="59">
        <f t="shared" si="1"/>
        <v>100</v>
      </c>
      <c r="G7" s="58">
        <f t="shared" si="0"/>
        <v>-50</v>
      </c>
    </row>
    <row r="8" spans="1:7" ht="25.5" customHeight="1">
      <c r="A8" s="77" t="s">
        <v>307</v>
      </c>
      <c r="B8" s="56">
        <v>65</v>
      </c>
      <c r="C8" s="56">
        <v>20</v>
      </c>
      <c r="D8" s="56">
        <v>24</v>
      </c>
      <c r="E8" s="57">
        <v>24</v>
      </c>
      <c r="F8" s="59">
        <f t="shared" si="1"/>
        <v>100</v>
      </c>
      <c r="G8" s="58">
        <f t="shared" si="0"/>
        <v>-63.07692307692307</v>
      </c>
    </row>
    <row r="9" spans="1:7" ht="25.5" customHeight="1">
      <c r="A9" s="77" t="s">
        <v>308</v>
      </c>
      <c r="B9" s="56">
        <v>0</v>
      </c>
      <c r="C9" s="56">
        <v>0</v>
      </c>
      <c r="D9" s="56">
        <v>10</v>
      </c>
      <c r="E9" s="57">
        <v>10</v>
      </c>
      <c r="F9" s="59">
        <f t="shared" si="1"/>
        <v>100</v>
      </c>
      <c r="G9" s="58" t="e">
        <f t="shared" si="0"/>
        <v>#DIV/0!</v>
      </c>
    </row>
    <row r="10" spans="1:7" ht="25.5" customHeight="1">
      <c r="A10" s="78" t="s">
        <v>309</v>
      </c>
      <c r="B10" s="60">
        <v>17</v>
      </c>
      <c r="C10" s="60">
        <v>0</v>
      </c>
      <c r="D10" s="60">
        <v>47</v>
      </c>
      <c r="E10" s="61">
        <v>47</v>
      </c>
      <c r="F10" s="59">
        <f t="shared" si="1"/>
        <v>100</v>
      </c>
      <c r="G10" s="58">
        <f t="shared" si="0"/>
        <v>176.47058823529412</v>
      </c>
    </row>
    <row r="11" spans="1:7" ht="25.5" customHeight="1">
      <c r="A11" s="77" t="s">
        <v>310</v>
      </c>
      <c r="B11" s="56">
        <v>389</v>
      </c>
      <c r="C11" s="56">
        <v>0</v>
      </c>
      <c r="D11" s="56">
        <v>298</v>
      </c>
      <c r="E11" s="61">
        <v>298</v>
      </c>
      <c r="F11" s="59">
        <f t="shared" si="1"/>
        <v>100</v>
      </c>
      <c r="G11" s="58">
        <f t="shared" si="0"/>
        <v>-23.39331619537275</v>
      </c>
    </row>
    <row r="12" spans="1:7" ht="25.5" customHeight="1">
      <c r="A12" s="43" t="s">
        <v>5</v>
      </c>
      <c r="B12" s="56">
        <v>1176</v>
      </c>
      <c r="C12" s="56">
        <f>SUM(C5:C11)</f>
        <v>160</v>
      </c>
      <c r="D12" s="56">
        <f>SUM(D5:D11)</f>
        <v>4267</v>
      </c>
      <c r="E12" s="61">
        <f>SUM(E5:E11)</f>
        <v>3565</v>
      </c>
      <c r="F12" s="59">
        <f t="shared" si="1"/>
        <v>83.54816029997656</v>
      </c>
      <c r="G12" s="58">
        <f t="shared" si="0"/>
        <v>203.14625850340136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</sheetData>
  <sheetProtection/>
  <mergeCells count="7">
    <mergeCell ref="A1:G1"/>
    <mergeCell ref="M2:N2"/>
    <mergeCell ref="A3:A4"/>
    <mergeCell ref="B3:B4"/>
    <mergeCell ref="C3:E3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1" sqref="C11"/>
    </sheetView>
  </sheetViews>
  <sheetFormatPr defaultColWidth="26.625" defaultRowHeight="25.5" customHeight="1"/>
  <cols>
    <col min="1" max="1" width="26.625" style="28" customWidth="1"/>
    <col min="2" max="2" width="20.625" style="28" customWidth="1"/>
    <col min="3" max="3" width="26.625" style="28" customWidth="1"/>
    <col min="4" max="4" width="20.625" style="28" customWidth="1"/>
    <col min="5" max="16384" width="26.625" style="28" customWidth="1"/>
  </cols>
  <sheetData>
    <row r="1" spans="1:4" ht="50.25" customHeight="1">
      <c r="A1" s="146" t="s">
        <v>311</v>
      </c>
      <c r="B1" s="147"/>
      <c r="C1" s="147"/>
      <c r="D1" s="147"/>
    </row>
    <row r="2" spans="1:4" ht="25.5" customHeight="1">
      <c r="A2" s="125" t="s">
        <v>3</v>
      </c>
      <c r="B2" s="125"/>
      <c r="C2" s="125"/>
      <c r="D2" s="125"/>
    </row>
    <row r="3" spans="1:4" ht="25.5" customHeight="1">
      <c r="A3" s="20" t="s">
        <v>182</v>
      </c>
      <c r="B3" s="20" t="s">
        <v>1</v>
      </c>
      <c r="C3" s="20" t="s">
        <v>182</v>
      </c>
      <c r="D3" s="20" t="s">
        <v>1</v>
      </c>
    </row>
    <row r="4" spans="1:4" ht="25.5" customHeight="1">
      <c r="A4" s="23" t="s">
        <v>167</v>
      </c>
      <c r="B4" s="21">
        <v>3032</v>
      </c>
      <c r="C4" s="23" t="s">
        <v>168</v>
      </c>
      <c r="D4" s="21">
        <v>3565</v>
      </c>
    </row>
    <row r="5" spans="1:4" ht="25.5" customHeight="1">
      <c r="A5" s="29" t="s">
        <v>169</v>
      </c>
      <c r="B5" s="30">
        <v>2227</v>
      </c>
      <c r="C5" s="29" t="s">
        <v>170</v>
      </c>
      <c r="D5" s="30">
        <v>100</v>
      </c>
    </row>
    <row r="6" spans="1:4" ht="25.5" customHeight="1">
      <c r="A6" s="29" t="s">
        <v>171</v>
      </c>
      <c r="B6" s="21">
        <v>938</v>
      </c>
      <c r="C6" s="29" t="s">
        <v>172</v>
      </c>
      <c r="D6" s="21">
        <v>1830</v>
      </c>
    </row>
    <row r="7" spans="1:4" ht="25.5" customHeight="1">
      <c r="A7" s="84" t="s">
        <v>174</v>
      </c>
      <c r="B7" s="21">
        <v>6197</v>
      </c>
      <c r="C7" s="84" t="s">
        <v>175</v>
      </c>
      <c r="D7" s="21">
        <v>5495</v>
      </c>
    </row>
    <row r="8" spans="1:4" ht="25.5" customHeight="1">
      <c r="A8" s="97"/>
      <c r="B8" s="97"/>
      <c r="C8" s="29" t="s">
        <v>173</v>
      </c>
      <c r="D8" s="21">
        <v>702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45.625" style="0" customWidth="1"/>
    <col min="2" max="4" width="16.625" style="0" customWidth="1"/>
    <col min="5" max="6" width="12.625" style="0" customWidth="1"/>
  </cols>
  <sheetData>
    <row r="1" spans="1:6" ht="51" customHeight="1">
      <c r="A1" s="146" t="s">
        <v>312</v>
      </c>
      <c r="B1" s="148"/>
      <c r="C1" s="148"/>
      <c r="D1" s="148"/>
      <c r="E1" s="46"/>
      <c r="F1" s="46"/>
    </row>
    <row r="2" spans="1:6" ht="25.5" customHeight="1">
      <c r="A2" s="129" t="s">
        <v>181</v>
      </c>
      <c r="B2" s="129"/>
      <c r="C2" s="129"/>
      <c r="D2" s="129"/>
      <c r="E2" s="47"/>
      <c r="F2" s="47"/>
    </row>
    <row r="3" spans="1:4" ht="51" customHeight="1">
      <c r="A3" s="126" t="s">
        <v>182</v>
      </c>
      <c r="B3" s="126" t="s">
        <v>184</v>
      </c>
      <c r="C3" s="126"/>
      <c r="D3" s="126"/>
    </row>
    <row r="4" spans="1:4" ht="25.5" customHeight="1">
      <c r="A4" s="127"/>
      <c r="B4" s="26" t="s">
        <v>185</v>
      </c>
      <c r="C4" s="26" t="s">
        <v>190</v>
      </c>
      <c r="D4" s="26" t="s">
        <v>191</v>
      </c>
    </row>
    <row r="5" spans="1:4" ht="25.5" customHeight="1">
      <c r="A5" s="23" t="s">
        <v>192</v>
      </c>
      <c r="B5" s="21">
        <v>1500</v>
      </c>
      <c r="C5" s="21">
        <v>1500</v>
      </c>
      <c r="D5" s="21">
        <v>0</v>
      </c>
    </row>
    <row r="6" spans="1:4" ht="25.5" customHeight="1">
      <c r="A6" s="23" t="s">
        <v>193</v>
      </c>
      <c r="B6" s="21">
        <v>1600</v>
      </c>
      <c r="C6" s="27"/>
      <c r="D6" s="27"/>
    </row>
    <row r="7" spans="1:4" ht="25.5" customHeight="1">
      <c r="A7" s="23" t="s">
        <v>194</v>
      </c>
      <c r="B7" s="21">
        <v>0</v>
      </c>
      <c r="C7" s="21">
        <v>0</v>
      </c>
      <c r="D7" s="27"/>
    </row>
    <row r="8" spans="1:4" ht="25.5" customHeight="1">
      <c r="A8" s="23" t="s">
        <v>195</v>
      </c>
      <c r="B8" s="21">
        <v>0</v>
      </c>
      <c r="C8" s="21">
        <v>0</v>
      </c>
      <c r="D8" s="21">
        <v>0</v>
      </c>
    </row>
    <row r="9" spans="1:4" ht="25.5" customHeight="1">
      <c r="A9" s="23" t="s">
        <v>196</v>
      </c>
      <c r="B9" s="21">
        <v>0</v>
      </c>
      <c r="C9" s="21">
        <v>0</v>
      </c>
      <c r="D9" s="21">
        <v>0</v>
      </c>
    </row>
    <row r="10" spans="1:4" ht="25.5" customHeight="1">
      <c r="A10" s="23" t="s">
        <v>197</v>
      </c>
      <c r="B10" s="21">
        <v>1500</v>
      </c>
      <c r="C10" s="21">
        <v>1500</v>
      </c>
      <c r="D10" s="21">
        <f>D5-D8-D9</f>
        <v>0</v>
      </c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</sheetData>
  <sheetProtection/>
  <mergeCells count="4">
    <mergeCell ref="A3:A4"/>
    <mergeCell ref="B3:D3"/>
    <mergeCell ref="A2:D2"/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12.625" style="0" customWidth="1"/>
    <col min="2" max="2" width="36.625" style="0" customWidth="1"/>
    <col min="3" max="5" width="12.625" style="0" customWidth="1"/>
  </cols>
  <sheetData>
    <row r="1" spans="1:5" ht="51.75" customHeight="1">
      <c r="A1" s="146" t="s">
        <v>313</v>
      </c>
      <c r="B1" s="147"/>
      <c r="C1" s="147"/>
      <c r="D1" s="147"/>
      <c r="E1" s="147"/>
    </row>
    <row r="2" spans="1:5" ht="25.5" customHeight="1">
      <c r="A2" s="149" t="s">
        <v>3</v>
      </c>
      <c r="B2" s="149"/>
      <c r="C2" s="149"/>
      <c r="D2" s="149"/>
      <c r="E2" s="149"/>
    </row>
    <row r="3" spans="1:5" ht="25.5" customHeight="1">
      <c r="A3" s="20" t="s">
        <v>203</v>
      </c>
      <c r="B3" s="50" t="s">
        <v>0</v>
      </c>
      <c r="C3" s="20" t="s">
        <v>6</v>
      </c>
      <c r="D3" s="20" t="s">
        <v>204</v>
      </c>
      <c r="E3" s="20" t="s">
        <v>1</v>
      </c>
    </row>
    <row r="4" spans="1:5" ht="25.5" customHeight="1">
      <c r="A4" s="51"/>
      <c r="B4" s="20" t="s">
        <v>205</v>
      </c>
      <c r="C4" s="21">
        <v>0</v>
      </c>
      <c r="D4" s="21">
        <v>0</v>
      </c>
      <c r="E4" s="21">
        <v>0</v>
      </c>
    </row>
    <row r="5" spans="1:5" ht="25.5" customHeight="1">
      <c r="A5" s="25">
        <v>103</v>
      </c>
      <c r="B5" s="52" t="s">
        <v>207</v>
      </c>
      <c r="C5" s="21">
        <v>0</v>
      </c>
      <c r="D5" s="21">
        <v>0</v>
      </c>
      <c r="E5" s="21">
        <v>0</v>
      </c>
    </row>
    <row r="6" spans="1:5" ht="25.5" customHeight="1">
      <c r="A6" s="25">
        <v>10306</v>
      </c>
      <c r="B6" s="52" t="s">
        <v>208</v>
      </c>
      <c r="C6" s="21">
        <v>0</v>
      </c>
      <c r="D6" s="21">
        <v>0</v>
      </c>
      <c r="E6" s="21">
        <v>0</v>
      </c>
    </row>
    <row r="7" spans="1:5" ht="25.5" customHeight="1">
      <c r="A7" s="25">
        <v>1030601</v>
      </c>
      <c r="B7" s="52" t="s">
        <v>210</v>
      </c>
      <c r="C7" s="21">
        <v>0</v>
      </c>
      <c r="D7" s="21">
        <v>0</v>
      </c>
      <c r="E7" s="21">
        <v>0</v>
      </c>
    </row>
    <row r="8" spans="1:5" ht="25.5" customHeight="1">
      <c r="A8" s="25">
        <v>103060103</v>
      </c>
      <c r="B8" s="29" t="s">
        <v>212</v>
      </c>
      <c r="C8" s="30">
        <v>0</v>
      </c>
      <c r="D8" s="30">
        <v>0</v>
      </c>
      <c r="E8" s="21">
        <v>0</v>
      </c>
    </row>
    <row r="9" spans="1:5" ht="25.5" customHeight="1">
      <c r="A9" s="25">
        <v>103060104</v>
      </c>
      <c r="B9" s="29" t="s">
        <v>214</v>
      </c>
      <c r="C9" s="30">
        <v>0</v>
      </c>
      <c r="D9" s="30">
        <v>0</v>
      </c>
      <c r="E9" s="21">
        <v>0</v>
      </c>
    </row>
    <row r="10" spans="1:5" ht="25.5" customHeight="1">
      <c r="A10" s="25">
        <v>103060105</v>
      </c>
      <c r="B10" s="29" t="s">
        <v>215</v>
      </c>
      <c r="C10" s="30">
        <v>0</v>
      </c>
      <c r="D10" s="30">
        <v>0</v>
      </c>
      <c r="E10" s="21">
        <v>0</v>
      </c>
    </row>
    <row r="11" spans="1:5" ht="25.5" customHeight="1">
      <c r="A11" s="25">
        <v>103060106</v>
      </c>
      <c r="B11" s="29" t="s">
        <v>216</v>
      </c>
      <c r="C11" s="30">
        <v>0</v>
      </c>
      <c r="D11" s="30">
        <v>0</v>
      </c>
      <c r="E11" s="21">
        <v>0</v>
      </c>
    </row>
    <row r="12" spans="1:5" ht="25.5" customHeight="1">
      <c r="A12" s="25">
        <v>103060107</v>
      </c>
      <c r="B12" s="29" t="s">
        <v>217</v>
      </c>
      <c r="C12" s="30">
        <v>0</v>
      </c>
      <c r="D12" s="30">
        <v>0</v>
      </c>
      <c r="E12" s="21">
        <v>0</v>
      </c>
    </row>
    <row r="13" spans="1:5" ht="25.5" customHeight="1">
      <c r="A13" s="25">
        <v>103060108</v>
      </c>
      <c r="B13" s="29" t="s">
        <v>218</v>
      </c>
      <c r="C13" s="30">
        <v>0</v>
      </c>
      <c r="D13" s="30">
        <v>0</v>
      </c>
      <c r="E13" s="21">
        <v>0</v>
      </c>
    </row>
    <row r="14" spans="1:5" ht="25.5" customHeight="1">
      <c r="A14" s="25">
        <v>103060109</v>
      </c>
      <c r="B14" s="29" t="s">
        <v>219</v>
      </c>
      <c r="C14" s="30">
        <v>0</v>
      </c>
      <c r="D14" s="30">
        <v>0</v>
      </c>
      <c r="E14" s="21">
        <v>0</v>
      </c>
    </row>
    <row r="15" spans="1:5" ht="25.5" customHeight="1">
      <c r="A15" s="25">
        <v>103060112</v>
      </c>
      <c r="B15" s="29" t="s">
        <v>220</v>
      </c>
      <c r="C15" s="30">
        <v>0</v>
      </c>
      <c r="D15" s="30">
        <v>0</v>
      </c>
      <c r="E15" s="21">
        <v>0</v>
      </c>
    </row>
    <row r="16" spans="1:5" ht="25.5" customHeight="1">
      <c r="A16" s="25">
        <v>103060113</v>
      </c>
      <c r="B16" s="29" t="s">
        <v>221</v>
      </c>
      <c r="C16" s="30">
        <v>0</v>
      </c>
      <c r="D16" s="30">
        <v>0</v>
      </c>
      <c r="E16" s="21">
        <v>0</v>
      </c>
    </row>
    <row r="17" spans="1:5" ht="25.5" customHeight="1">
      <c r="A17" s="25">
        <v>103060114</v>
      </c>
      <c r="B17" s="29" t="s">
        <v>222</v>
      </c>
      <c r="C17" s="30">
        <v>0</v>
      </c>
      <c r="D17" s="30">
        <v>0</v>
      </c>
      <c r="E17" s="21">
        <v>0</v>
      </c>
    </row>
    <row r="18" spans="1:5" ht="25.5" customHeight="1">
      <c r="A18" s="25">
        <v>103060115</v>
      </c>
      <c r="B18" s="29" t="s">
        <v>223</v>
      </c>
      <c r="C18" s="30">
        <v>0</v>
      </c>
      <c r="D18" s="30">
        <v>0</v>
      </c>
      <c r="E18" s="21">
        <v>0</v>
      </c>
    </row>
    <row r="19" spans="1:5" ht="25.5" customHeight="1">
      <c r="A19" s="25">
        <v>103060116</v>
      </c>
      <c r="B19" s="29" t="s">
        <v>224</v>
      </c>
      <c r="C19" s="30">
        <v>0</v>
      </c>
      <c r="D19" s="30">
        <v>0</v>
      </c>
      <c r="E19" s="21">
        <v>0</v>
      </c>
    </row>
    <row r="20" spans="1:5" ht="25.5" customHeight="1">
      <c r="A20" s="25">
        <v>103060117</v>
      </c>
      <c r="B20" s="29" t="s">
        <v>225</v>
      </c>
      <c r="C20" s="30">
        <v>0</v>
      </c>
      <c r="D20" s="30">
        <v>0</v>
      </c>
      <c r="E20" s="21">
        <v>0</v>
      </c>
    </row>
    <row r="21" spans="1:5" ht="25.5" customHeight="1">
      <c r="A21" s="25">
        <v>103060118</v>
      </c>
      <c r="B21" s="29" t="s">
        <v>226</v>
      </c>
      <c r="C21" s="30">
        <v>0</v>
      </c>
      <c r="D21" s="30">
        <v>0</v>
      </c>
      <c r="E21" s="21">
        <v>0</v>
      </c>
    </row>
    <row r="22" spans="1:5" ht="25.5" customHeight="1">
      <c r="A22" s="25">
        <v>103060119</v>
      </c>
      <c r="B22" s="29" t="s">
        <v>227</v>
      </c>
      <c r="C22" s="30">
        <v>0</v>
      </c>
      <c r="D22" s="30">
        <v>0</v>
      </c>
      <c r="E22" s="21">
        <v>0</v>
      </c>
    </row>
    <row r="23" spans="1:5" ht="25.5" customHeight="1">
      <c r="A23" s="25">
        <v>103060120</v>
      </c>
      <c r="B23" s="29" t="s">
        <v>228</v>
      </c>
      <c r="C23" s="30">
        <v>0</v>
      </c>
      <c r="D23" s="30">
        <v>0</v>
      </c>
      <c r="E23" s="21">
        <v>0</v>
      </c>
    </row>
    <row r="24" spans="1:5" ht="25.5" customHeight="1">
      <c r="A24" s="25">
        <v>103060121</v>
      </c>
      <c r="B24" s="29" t="s">
        <v>229</v>
      </c>
      <c r="C24" s="30">
        <v>0</v>
      </c>
      <c r="D24" s="30">
        <v>0</v>
      </c>
      <c r="E24" s="21">
        <v>0</v>
      </c>
    </row>
    <row r="25" spans="1:5" ht="25.5" customHeight="1">
      <c r="A25" s="25">
        <v>103060122</v>
      </c>
      <c r="B25" s="29" t="s">
        <v>230</v>
      </c>
      <c r="C25" s="30">
        <v>0</v>
      </c>
      <c r="D25" s="30">
        <v>0</v>
      </c>
      <c r="E25" s="21">
        <v>0</v>
      </c>
    </row>
    <row r="26" spans="1:5" ht="25.5" customHeight="1">
      <c r="A26" s="25">
        <v>103060123</v>
      </c>
      <c r="B26" s="29" t="s">
        <v>231</v>
      </c>
      <c r="C26" s="30">
        <v>0</v>
      </c>
      <c r="D26" s="30">
        <v>0</v>
      </c>
      <c r="E26" s="21">
        <v>0</v>
      </c>
    </row>
    <row r="27" spans="1:5" ht="25.5" customHeight="1">
      <c r="A27" s="25">
        <v>103060124</v>
      </c>
      <c r="B27" s="29" t="s">
        <v>232</v>
      </c>
      <c r="C27" s="30">
        <v>0</v>
      </c>
      <c r="D27" s="30">
        <v>0</v>
      </c>
      <c r="E27" s="21">
        <v>0</v>
      </c>
    </row>
    <row r="28" spans="1:5" ht="25.5" customHeight="1">
      <c r="A28" s="25">
        <v>103060125</v>
      </c>
      <c r="B28" s="29" t="s">
        <v>233</v>
      </c>
      <c r="C28" s="30">
        <v>0</v>
      </c>
      <c r="D28" s="30">
        <v>0</v>
      </c>
      <c r="E28" s="21">
        <v>0</v>
      </c>
    </row>
    <row r="29" spans="1:5" ht="25.5" customHeight="1">
      <c r="A29" s="25">
        <v>103060126</v>
      </c>
      <c r="B29" s="29" t="s">
        <v>234</v>
      </c>
      <c r="C29" s="30">
        <v>0</v>
      </c>
      <c r="D29" s="30">
        <v>0</v>
      </c>
      <c r="E29" s="21">
        <v>0</v>
      </c>
    </row>
    <row r="30" spans="1:5" ht="25.5" customHeight="1">
      <c r="A30" s="25">
        <v>103060127</v>
      </c>
      <c r="B30" s="29" t="s">
        <v>235</v>
      </c>
      <c r="C30" s="30">
        <v>0</v>
      </c>
      <c r="D30" s="30">
        <v>0</v>
      </c>
      <c r="E30" s="21">
        <v>0</v>
      </c>
    </row>
    <row r="31" spans="1:5" ht="25.5" customHeight="1">
      <c r="A31" s="25">
        <v>103060128</v>
      </c>
      <c r="B31" s="29" t="s">
        <v>236</v>
      </c>
      <c r="C31" s="30">
        <v>0</v>
      </c>
      <c r="D31" s="30">
        <v>0</v>
      </c>
      <c r="E31" s="21">
        <v>0</v>
      </c>
    </row>
    <row r="32" spans="1:5" ht="25.5" customHeight="1">
      <c r="A32" s="25">
        <v>103060129</v>
      </c>
      <c r="B32" s="29" t="s">
        <v>237</v>
      </c>
      <c r="C32" s="30">
        <v>0</v>
      </c>
      <c r="D32" s="30">
        <v>0</v>
      </c>
      <c r="E32" s="21">
        <v>0</v>
      </c>
    </row>
    <row r="33" spans="1:5" ht="25.5" customHeight="1">
      <c r="A33" s="25">
        <v>103060130</v>
      </c>
      <c r="B33" s="29" t="s">
        <v>238</v>
      </c>
      <c r="C33" s="30">
        <v>0</v>
      </c>
      <c r="D33" s="30">
        <v>0</v>
      </c>
      <c r="E33" s="21">
        <v>0</v>
      </c>
    </row>
    <row r="34" spans="1:5" ht="25.5" customHeight="1">
      <c r="A34" s="25">
        <v>103060131</v>
      </c>
      <c r="B34" s="29" t="s">
        <v>239</v>
      </c>
      <c r="C34" s="30">
        <v>0</v>
      </c>
      <c r="D34" s="30">
        <v>0</v>
      </c>
      <c r="E34" s="21">
        <v>0</v>
      </c>
    </row>
    <row r="35" spans="1:5" ht="25.5" customHeight="1">
      <c r="A35" s="25">
        <v>103060132</v>
      </c>
      <c r="B35" s="29" t="s">
        <v>240</v>
      </c>
      <c r="C35" s="30">
        <v>0</v>
      </c>
      <c r="D35" s="30">
        <v>0</v>
      </c>
      <c r="E35" s="21">
        <v>0</v>
      </c>
    </row>
    <row r="36" spans="1:5" ht="25.5" customHeight="1">
      <c r="A36" s="25">
        <v>103060133</v>
      </c>
      <c r="B36" s="29" t="s">
        <v>241</v>
      </c>
      <c r="C36" s="30">
        <v>0</v>
      </c>
      <c r="D36" s="30">
        <v>0</v>
      </c>
      <c r="E36" s="21">
        <v>0</v>
      </c>
    </row>
    <row r="37" spans="1:5" ht="25.5" customHeight="1">
      <c r="A37" s="25">
        <v>103060134</v>
      </c>
      <c r="B37" s="29" t="s">
        <v>242</v>
      </c>
      <c r="C37" s="30">
        <v>0</v>
      </c>
      <c r="D37" s="30">
        <v>0</v>
      </c>
      <c r="E37" s="21">
        <v>0</v>
      </c>
    </row>
    <row r="38" spans="1:5" ht="25.5" customHeight="1">
      <c r="A38" s="25">
        <v>103060198</v>
      </c>
      <c r="B38" s="29" t="s">
        <v>243</v>
      </c>
      <c r="C38" s="30">
        <v>0</v>
      </c>
      <c r="D38" s="30">
        <v>0</v>
      </c>
      <c r="E38" s="21">
        <v>0</v>
      </c>
    </row>
    <row r="39" spans="1:5" ht="25.5" customHeight="1">
      <c r="A39" s="25">
        <v>1030602</v>
      </c>
      <c r="B39" s="52" t="s">
        <v>244</v>
      </c>
      <c r="C39" s="21">
        <v>0</v>
      </c>
      <c r="D39" s="21">
        <v>0</v>
      </c>
      <c r="E39" s="21">
        <v>0</v>
      </c>
    </row>
    <row r="40" spans="1:5" ht="25.5" customHeight="1">
      <c r="A40" s="25">
        <v>103060202</v>
      </c>
      <c r="B40" s="29" t="s">
        <v>245</v>
      </c>
      <c r="C40" s="30">
        <v>0</v>
      </c>
      <c r="D40" s="30">
        <v>0</v>
      </c>
      <c r="E40" s="21">
        <v>0</v>
      </c>
    </row>
    <row r="41" spans="1:5" ht="25.5" customHeight="1">
      <c r="A41" s="25">
        <v>103060203</v>
      </c>
      <c r="B41" s="29" t="s">
        <v>246</v>
      </c>
      <c r="C41" s="30">
        <v>0</v>
      </c>
      <c r="D41" s="30">
        <v>0</v>
      </c>
      <c r="E41" s="21">
        <v>0</v>
      </c>
    </row>
    <row r="42" spans="1:5" ht="25.5" customHeight="1">
      <c r="A42" s="25">
        <v>103060204</v>
      </c>
      <c r="B42" s="29" t="s">
        <v>247</v>
      </c>
      <c r="C42" s="30">
        <v>0</v>
      </c>
      <c r="D42" s="30">
        <v>0</v>
      </c>
      <c r="E42" s="21">
        <v>0</v>
      </c>
    </row>
    <row r="43" spans="1:5" ht="25.5" customHeight="1">
      <c r="A43" s="25">
        <v>103060298</v>
      </c>
      <c r="B43" s="29" t="s">
        <v>248</v>
      </c>
      <c r="C43" s="30">
        <v>0</v>
      </c>
      <c r="D43" s="30">
        <v>0</v>
      </c>
      <c r="E43" s="21">
        <v>0</v>
      </c>
    </row>
    <row r="44" spans="1:5" ht="25.5" customHeight="1">
      <c r="A44" s="25">
        <v>1030603</v>
      </c>
      <c r="B44" s="52" t="s">
        <v>249</v>
      </c>
      <c r="C44" s="21">
        <v>0</v>
      </c>
      <c r="D44" s="21">
        <v>0</v>
      </c>
      <c r="E44" s="21">
        <v>0</v>
      </c>
    </row>
    <row r="45" spans="1:5" ht="25.5" customHeight="1">
      <c r="A45" s="25">
        <v>103060301</v>
      </c>
      <c r="B45" s="29" t="s">
        <v>250</v>
      </c>
      <c r="C45" s="30">
        <v>0</v>
      </c>
      <c r="D45" s="30">
        <v>0</v>
      </c>
      <c r="E45" s="21">
        <v>0</v>
      </c>
    </row>
    <row r="46" spans="1:5" ht="25.5" customHeight="1">
      <c r="A46" s="25">
        <v>103060304</v>
      </c>
      <c r="B46" s="29" t="s">
        <v>251</v>
      </c>
      <c r="C46" s="30">
        <v>0</v>
      </c>
      <c r="D46" s="30">
        <v>0</v>
      </c>
      <c r="E46" s="21">
        <v>0</v>
      </c>
    </row>
    <row r="47" spans="1:5" ht="25.5" customHeight="1">
      <c r="A47" s="25">
        <v>103060305</v>
      </c>
      <c r="B47" s="29" t="s">
        <v>252</v>
      </c>
      <c r="C47" s="30">
        <v>0</v>
      </c>
      <c r="D47" s="30">
        <v>0</v>
      </c>
      <c r="E47" s="21">
        <v>0</v>
      </c>
    </row>
    <row r="48" spans="1:5" ht="25.5" customHeight="1">
      <c r="A48" s="25">
        <v>103060307</v>
      </c>
      <c r="B48" s="29" t="s">
        <v>253</v>
      </c>
      <c r="C48" s="30">
        <v>0</v>
      </c>
      <c r="D48" s="30">
        <v>0</v>
      </c>
      <c r="E48" s="21">
        <v>0</v>
      </c>
    </row>
    <row r="49" spans="1:5" ht="25.5" customHeight="1">
      <c r="A49" s="25">
        <v>103060398</v>
      </c>
      <c r="B49" s="29" t="s">
        <v>254</v>
      </c>
      <c r="C49" s="30">
        <v>0</v>
      </c>
      <c r="D49" s="30">
        <v>0</v>
      </c>
      <c r="E49" s="21">
        <v>0</v>
      </c>
    </row>
    <row r="50" spans="1:5" ht="25.5" customHeight="1">
      <c r="A50" s="25">
        <v>1030604</v>
      </c>
      <c r="B50" s="52" t="s">
        <v>255</v>
      </c>
      <c r="C50" s="21">
        <v>0</v>
      </c>
      <c r="D50" s="21">
        <v>0</v>
      </c>
      <c r="E50" s="21">
        <v>0</v>
      </c>
    </row>
    <row r="51" spans="1:5" ht="25.5" customHeight="1">
      <c r="A51" s="25">
        <v>103060401</v>
      </c>
      <c r="B51" s="29" t="s">
        <v>256</v>
      </c>
      <c r="C51" s="30">
        <v>0</v>
      </c>
      <c r="D51" s="30">
        <v>0</v>
      </c>
      <c r="E51" s="21">
        <v>0</v>
      </c>
    </row>
    <row r="52" spans="1:5" ht="25.5" customHeight="1">
      <c r="A52" s="25">
        <v>103060402</v>
      </c>
      <c r="B52" s="29" t="s">
        <v>257</v>
      </c>
      <c r="C52" s="30">
        <v>0</v>
      </c>
      <c r="D52" s="30">
        <v>0</v>
      </c>
      <c r="E52" s="21">
        <v>0</v>
      </c>
    </row>
    <row r="53" spans="1:5" ht="25.5" customHeight="1">
      <c r="A53" s="25">
        <v>103060498</v>
      </c>
      <c r="B53" s="29" t="s">
        <v>258</v>
      </c>
      <c r="C53" s="30">
        <v>0</v>
      </c>
      <c r="D53" s="30">
        <v>0</v>
      </c>
      <c r="E53" s="21">
        <v>0</v>
      </c>
    </row>
    <row r="54" spans="1:5" ht="25.5" customHeight="1">
      <c r="A54" s="25">
        <v>1030698</v>
      </c>
      <c r="B54" s="52" t="s">
        <v>259</v>
      </c>
      <c r="C54" s="30">
        <v>0</v>
      </c>
      <c r="D54" s="30">
        <v>0</v>
      </c>
      <c r="E54" s="21"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2017-08-01T02:26:52Z</cp:lastPrinted>
  <dcterms:created xsi:type="dcterms:W3CDTF">1996-12-17T01:32:42Z</dcterms:created>
  <dcterms:modified xsi:type="dcterms:W3CDTF">2018-09-14T09:09:44Z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